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firstSheet="1" activeTab="11"/>
  </bookViews>
  <sheets>
    <sheet name="СпО лич" sheetId="1" r:id="rId1"/>
    <sheet name="ТПТ Л 2 кл СРСТ" sheetId="2" r:id="rId2"/>
    <sheet name="ТПТ К 2 кл" sheetId="3" r:id="rId3"/>
    <sheet name="ТПТ К 3 кл" sheetId="4" r:id="rId4"/>
    <sheet name="3 КЛ длин" sheetId="5" r:id="rId5"/>
    <sheet name="КТМ" sheetId="6" r:id="rId6"/>
    <sheet name="ТВТ" sheetId="7" r:id="rId7"/>
    <sheet name="видео" sheetId="8" r:id="rId8"/>
    <sheet name="турсам" sheetId="9" r:id="rId9"/>
    <sheet name="эко" sheetId="10" r:id="rId10"/>
    <sheet name="край" sheetId="11" r:id="rId11"/>
    <sheet name="Конкурсы" sheetId="12" r:id="rId12"/>
  </sheets>
  <definedNames>
    <definedName name="_xlfn.RANK.EQ" hidden="1">#NAME?</definedName>
    <definedName name="_xlnm._FilterDatabase" localSheetId="0" hidden="1">'СпО лич'!$A$6:$I$122</definedName>
    <definedName name="_xlnm._FilterDatabase" localSheetId="1" hidden="1">'ТПТ Л 2 кл СРСТ'!$A$5:$J$114</definedName>
  </definedNames>
  <calcPr fullCalcOnLoad="1"/>
</workbook>
</file>

<file path=xl/sharedStrings.xml><?xml version="1.0" encoding="utf-8"?>
<sst xmlns="http://schemas.openxmlformats.org/spreadsheetml/2006/main" count="1326" uniqueCount="364">
  <si>
    <t>Алешенкова Анна</t>
  </si>
  <si>
    <t>Ананьева Анастасия</t>
  </si>
  <si>
    <t>Новикова Злата</t>
  </si>
  <si>
    <t>Жучкова Ольга</t>
  </si>
  <si>
    <t>Титкова Анна</t>
  </si>
  <si>
    <t>Вовк Кристина</t>
  </si>
  <si>
    <t>Басина Мария</t>
  </si>
  <si>
    <t>Курочкина Анастасия</t>
  </si>
  <si>
    <t>Хрустикова Диана</t>
  </si>
  <si>
    <t>Ковалева Анастасия</t>
  </si>
  <si>
    <t>Яковлева Анастасия</t>
  </si>
  <si>
    <t>Павлинова Екатерина</t>
  </si>
  <si>
    <t>Каметова Татьяна</t>
  </si>
  <si>
    <t>Семенова Татьяна</t>
  </si>
  <si>
    <t>ж 12</t>
  </si>
  <si>
    <t>м 12</t>
  </si>
  <si>
    <t>№п/п</t>
  </si>
  <si>
    <t>Фамилия, имя</t>
  </si>
  <si>
    <t>ГР</t>
  </si>
  <si>
    <t>Квал</t>
  </si>
  <si>
    <t>Место</t>
  </si>
  <si>
    <t>Кондрашов Александр</t>
  </si>
  <si>
    <t>Астрелин Иван</t>
  </si>
  <si>
    <t>Бабанов Дмитрий</t>
  </si>
  <si>
    <t>Лукин Глеб</t>
  </si>
  <si>
    <t>Иванов Алексей</t>
  </si>
  <si>
    <t>Акашев Даниил</t>
  </si>
  <si>
    <t>Путяков Даниил</t>
  </si>
  <si>
    <t>м 14</t>
  </si>
  <si>
    <t>Ефимов Илья</t>
  </si>
  <si>
    <t>Моисеенков Максим</t>
  </si>
  <si>
    <t>Колганов Никита</t>
  </si>
  <si>
    <t>Балбышкин Кирилл</t>
  </si>
  <si>
    <t>Макаров Андрей</t>
  </si>
  <si>
    <t>Трынов Кирилл</t>
  </si>
  <si>
    <t>Цуцкиридзе Леван</t>
  </si>
  <si>
    <t>Вязьма</t>
  </si>
  <si>
    <t>Легковой Максим</t>
  </si>
  <si>
    <t>Лазарев Илия</t>
  </si>
  <si>
    <t>Акашкин Михаил</t>
  </si>
  <si>
    <t>Лапыкин Артем</t>
  </si>
  <si>
    <t>Филимонов Артем</t>
  </si>
  <si>
    <t>Борисов Эмиль</t>
  </si>
  <si>
    <t>Рубилов Игорь</t>
  </si>
  <si>
    <t>Чуприна Тимофей</t>
  </si>
  <si>
    <t>ж 14</t>
  </si>
  <si>
    <t>Цокур Галина</t>
  </si>
  <si>
    <t>Дмитриева Юлия</t>
  </si>
  <si>
    <t>Новодугинский р-н</t>
  </si>
  <si>
    <t>Ковшер Стефания</t>
  </si>
  <si>
    <t>Тукмакова Ульяна</t>
  </si>
  <si>
    <t>Монастырщинский р-н</t>
  </si>
  <si>
    <t>Миренкова Полина</t>
  </si>
  <si>
    <t>Худобец Алина</t>
  </si>
  <si>
    <t>Спиридонова Анна</t>
  </si>
  <si>
    <t>Назаркина Алена</t>
  </si>
  <si>
    <t>Амбросенкова Дарья</t>
  </si>
  <si>
    <t>Найчук Эльвира</t>
  </si>
  <si>
    <t>Мелешенко Ангелина</t>
  </si>
  <si>
    <t>Дувиряк Лидия</t>
  </si>
  <si>
    <t>Трифонова Екатерина</t>
  </si>
  <si>
    <t>Черная Диана</t>
  </si>
  <si>
    <t>Мирошникова Жанна</t>
  </si>
  <si>
    <t>Богачева Екатерина</t>
  </si>
  <si>
    <t>Раина Дарья</t>
  </si>
  <si>
    <t>м 16</t>
  </si>
  <si>
    <t>Карпенков Дмитрий</t>
  </si>
  <si>
    <t>Курашевич Олег</t>
  </si>
  <si>
    <t>Баранов Даниил</t>
  </si>
  <si>
    <t>Степанов Дмитрий</t>
  </si>
  <si>
    <t>Лайков Артем</t>
  </si>
  <si>
    <t>Нестеров Алексей</t>
  </si>
  <si>
    <t>Царегородцев Владислав</t>
  </si>
  <si>
    <t>Сотников Алексей</t>
  </si>
  <si>
    <t>Володин Александр</t>
  </si>
  <si>
    <t>Тяптин Денис</t>
  </si>
  <si>
    <t>Волков Даниил</t>
  </si>
  <si>
    <t>Миничкин Данил</t>
  </si>
  <si>
    <t>Миренков Владислав</t>
  </si>
  <si>
    <t>Скоморохов Тимур</t>
  </si>
  <si>
    <t>Петров Владимир</t>
  </si>
  <si>
    <t>Юпатов Матвей</t>
  </si>
  <si>
    <t>ж 16</t>
  </si>
  <si>
    <t>Гусева Елизавета</t>
  </si>
  <si>
    <t>Москин Валерий</t>
  </si>
  <si>
    <t>Игнатов Никита</t>
  </si>
  <si>
    <t>Ефремов Дмитрий</t>
  </si>
  <si>
    <t>ж 18</t>
  </si>
  <si>
    <t>Шорохова Елизавета</t>
  </si>
  <si>
    <t>Бодрова Олеся</t>
  </si>
  <si>
    <t>Егоренкова Дарья</t>
  </si>
  <si>
    <t>Кирасирова Александра</t>
  </si>
  <si>
    <t>Калинкина Ксения</t>
  </si>
  <si>
    <t>Воронова Александра</t>
  </si>
  <si>
    <t>Боговская Анастасия</t>
  </si>
  <si>
    <t>м 18</t>
  </si>
  <si>
    <t>Территория</t>
  </si>
  <si>
    <t>КП</t>
  </si>
  <si>
    <t>Кондратова Виктория</t>
  </si>
  <si>
    <t>Пушкина Светлана</t>
  </si>
  <si>
    <t>Куцева Наталья</t>
  </si>
  <si>
    <t>Савченкова Елена</t>
  </si>
  <si>
    <t>Гусева Ксения</t>
  </si>
  <si>
    <t>Кудрявцева Виктория</t>
  </si>
  <si>
    <t>Гусакова Ксения</t>
  </si>
  <si>
    <t>Соловьева Юлия</t>
  </si>
  <si>
    <t>Малолетов Андрей</t>
  </si>
  <si>
    <t>КП - 6</t>
  </si>
  <si>
    <t>КП - 8</t>
  </si>
  <si>
    <t>КП - 13</t>
  </si>
  <si>
    <t>КП - 10</t>
  </si>
  <si>
    <t>КП - 7</t>
  </si>
  <si>
    <t>КП - 9</t>
  </si>
  <si>
    <t>КП - 11</t>
  </si>
  <si>
    <t>КП - 15</t>
  </si>
  <si>
    <t>Силеверстова Алена</t>
  </si>
  <si>
    <t>Гл. секретарь</t>
  </si>
  <si>
    <t>Глухарева И.И.</t>
  </si>
  <si>
    <t>№</t>
  </si>
  <si>
    <t>Слёт юных туристов Смоленской области</t>
  </si>
  <si>
    <t>19-22.06.2017</t>
  </si>
  <si>
    <t>Протокол результатов Первенства по спортивному ориентированию</t>
  </si>
  <si>
    <t>Команда</t>
  </si>
  <si>
    <t>Разряд</t>
  </si>
  <si>
    <t>Год</t>
  </si>
  <si>
    <t>пол</t>
  </si>
  <si>
    <t>Беговое время</t>
  </si>
  <si>
    <t>Выполненный норматив</t>
  </si>
  <si>
    <t>Абрис</t>
  </si>
  <si>
    <t>ж</t>
  </si>
  <si>
    <t>м</t>
  </si>
  <si>
    <t>2ю</t>
  </si>
  <si>
    <t>б/р</t>
  </si>
  <si>
    <t xml:space="preserve">Карпенков Дмитрий </t>
  </si>
  <si>
    <t>Искра, Пржевальское</t>
  </si>
  <si>
    <t>3ю</t>
  </si>
  <si>
    <t>3/1ю</t>
  </si>
  <si>
    <t xml:space="preserve"> - 138% -</t>
  </si>
  <si>
    <t>Лапин Владимир</t>
  </si>
  <si>
    <t>1ю</t>
  </si>
  <si>
    <t>Протокол результатов открытых областных соревнований                                          "Юный спасатель (водник)"</t>
  </si>
  <si>
    <t>19-22 июня 2017</t>
  </si>
  <si>
    <t>Старшая группа</t>
  </si>
  <si>
    <t>Время</t>
  </si>
  <si>
    <t>Штрафы</t>
  </si>
  <si>
    <t>Результат</t>
  </si>
  <si>
    <t>Средняя группа</t>
  </si>
  <si>
    <t>Пилигрим-2</t>
  </si>
  <si>
    <t>Феникс, Мольгино</t>
  </si>
  <si>
    <t xml:space="preserve">Абрис </t>
  </si>
  <si>
    <t>Гл. судья</t>
  </si>
  <si>
    <t>Листратенкова Е.П.</t>
  </si>
  <si>
    <t>Ирбис, Смоленск</t>
  </si>
  <si>
    <t>Пилигрим, Дорогобужский р-н</t>
  </si>
  <si>
    <t>Пригорское, Смоленский р-н</t>
  </si>
  <si>
    <t>Азимут, Смоленск</t>
  </si>
  <si>
    <t>Дворец творчества, Смоленск</t>
  </si>
  <si>
    <t>ЦДЮТиЭ, Смоленск</t>
  </si>
  <si>
    <t>Колобок, Смоленск</t>
  </si>
  <si>
    <t>Робинзоны, Богородицкая СШ</t>
  </si>
  <si>
    <t>Егоров Тимофей</t>
  </si>
  <si>
    <t>Иванова Елизавета</t>
  </si>
  <si>
    <t>Коломейцев Павел</t>
  </si>
  <si>
    <t>Кузьменко Кирилл</t>
  </si>
  <si>
    <t>Соловьев Андрей</t>
  </si>
  <si>
    <t>Кривичи, Смоленский район</t>
  </si>
  <si>
    <t>Колобок, Смоленский р-н</t>
  </si>
  <si>
    <t>Ур. Новосёлки Демидовского района</t>
  </si>
  <si>
    <t>Младшая группа</t>
  </si>
  <si>
    <t>мл</t>
  </si>
  <si>
    <t>Пилигрим-3</t>
  </si>
  <si>
    <t>ср</t>
  </si>
  <si>
    <t>ЦДЮТиЭ-1, Смоленск</t>
  </si>
  <si>
    <t>ЦДЮТиЭ-2, Смоленск</t>
  </si>
  <si>
    <t>Вязьма-1</t>
  </si>
  <si>
    <t>Вязьма-2</t>
  </si>
  <si>
    <t>Искра, Пржевальское-2</t>
  </si>
  <si>
    <t>ст</t>
  </si>
  <si>
    <t>Протокол конкурса краеведов</t>
  </si>
  <si>
    <t xml:space="preserve">№ </t>
  </si>
  <si>
    <t>Баллы</t>
  </si>
  <si>
    <t xml:space="preserve"> Вязьма-1</t>
  </si>
  <si>
    <t>Вязьма -2</t>
  </si>
  <si>
    <t>№ п/п</t>
  </si>
  <si>
    <t>27:13</t>
  </si>
  <si>
    <t>Пилигрим-1, Дорогобужский р-н</t>
  </si>
  <si>
    <t>Пилигрим-2, Дорогобужский р-н</t>
  </si>
  <si>
    <t>Ирбис-2, Смоленск</t>
  </si>
  <si>
    <t>Ирбис-1, Смоленск</t>
  </si>
  <si>
    <t>Гр</t>
  </si>
  <si>
    <t>Девушки</t>
  </si>
  <si>
    <t>Юноши</t>
  </si>
  <si>
    <t>Слет юных туристов Смоленской области</t>
  </si>
  <si>
    <t>Протокол конкурса "Представление команд"</t>
  </si>
  <si>
    <t>№ пп</t>
  </si>
  <si>
    <t>судья 1</t>
  </si>
  <si>
    <t>судья 2</t>
  </si>
  <si>
    <t>судья 3</t>
  </si>
  <si>
    <t>Итого</t>
  </si>
  <si>
    <t>Содержание</t>
  </si>
  <si>
    <t>Оригинальность</t>
  </si>
  <si>
    <t>Оформление</t>
  </si>
  <si>
    <t>Качество</t>
  </si>
  <si>
    <t>Сумма</t>
  </si>
  <si>
    <t>Критерии оценки:</t>
  </si>
  <si>
    <t>-</t>
  </si>
  <si>
    <t>содержание выступления;</t>
  </si>
  <si>
    <t xml:space="preserve">оригинальность (использование нестандартных форм построения программы);  </t>
  </si>
  <si>
    <t>оформление выступления (костюмы, атрибуты, реквизиты, музыкальное сопровождение и т.д.);</t>
  </si>
  <si>
    <t xml:space="preserve">качество исполнения (согласованность действий участников, логичность построения программы, использование различных творческих жанров, эмоциональность, артистизм).  </t>
  </si>
  <si>
    <t>Каждый критерий оценивается от 0 до 10 баллов.</t>
  </si>
  <si>
    <t>Смоленский р-н (Волоковая)</t>
  </si>
  <si>
    <t xml:space="preserve"> - </t>
  </si>
  <si>
    <t>Смоленская район (Богородицкое) в/к</t>
  </si>
  <si>
    <t xml:space="preserve">Рославльский район </t>
  </si>
  <si>
    <t>Вяземский район - 2</t>
  </si>
  <si>
    <t>младшая</t>
  </si>
  <si>
    <t>Смоленск-1</t>
  </si>
  <si>
    <t>МБОУ СШ № 39 г. Смоленска</t>
  </si>
  <si>
    <t>Ирбис-32</t>
  </si>
  <si>
    <t>ОГБОУКШИ "СФККК"</t>
  </si>
  <si>
    <t>Колобок (Смоленск)</t>
  </si>
  <si>
    <t>Велижский район</t>
  </si>
  <si>
    <t>старшая</t>
  </si>
  <si>
    <t>Вяземский район - 1</t>
  </si>
  <si>
    <t>Демидовский район (Пржевальское)</t>
  </si>
  <si>
    <t>Пилигрим-1</t>
  </si>
  <si>
    <t>Новодугинский район</t>
  </si>
  <si>
    <t>Смоленский р-н (Пригорское)</t>
  </si>
  <si>
    <t>Смоленский район (Дивасы)</t>
  </si>
  <si>
    <t>Абрис (МБУ ДО ЦДЮТиЭ г. Смоленска)</t>
  </si>
  <si>
    <t>Монастырщинский район</t>
  </si>
  <si>
    <t>Участники</t>
  </si>
  <si>
    <t>Акашев Д., Семенова Т., Хрустикова Д., Курочкина А.</t>
  </si>
  <si>
    <t>Путяков Д., Кондрашов А., Алешенкова А., Ананьева А.</t>
  </si>
  <si>
    <t>Иванов А., Лукин Г., Астрелин И., Титкова А.</t>
  </si>
  <si>
    <t>Искра, Пржевальское-1</t>
  </si>
  <si>
    <t>Моисеенков М., Рубилов И., Легковой М., Савченкова Е.</t>
  </si>
  <si>
    <t>Игнатов Н.,Царегородцев В., Володин А., Шорохова Е.</t>
  </si>
  <si>
    <t>Дувиряк Л., Ефимов И., Лапыкин А., Макаров А.</t>
  </si>
  <si>
    <t>Миренков В., Миренкова П., Баранов Д., Ефремов Д.</t>
  </si>
  <si>
    <t>Бодрова О., Воронова А., Пушкина С., Сотников А.</t>
  </si>
  <si>
    <t>Монастырщинский р-н-1</t>
  </si>
  <si>
    <t>Кривичи,Смоленский р-н</t>
  </si>
  <si>
    <t>Соловьев А., Кузьменко К., Коломейцев П., Иванова Е.</t>
  </si>
  <si>
    <t>Прим.</t>
  </si>
  <si>
    <t>НП-1</t>
  </si>
  <si>
    <t>Пилигрим -1, Дорогобужский р-н</t>
  </si>
  <si>
    <t>Пилигрим-3, Дорогобужский р-н</t>
  </si>
  <si>
    <t>19-22.2017</t>
  </si>
  <si>
    <t>Штраф за КП - 5б.</t>
  </si>
  <si>
    <t>ОКВ - 4 часа</t>
  </si>
  <si>
    <t>Старт</t>
  </si>
  <si>
    <t>Финиш</t>
  </si>
  <si>
    <t>Отсечка</t>
  </si>
  <si>
    <t>Время работы на этапе</t>
  </si>
  <si>
    <t>Штраф за КП</t>
  </si>
  <si>
    <t>Навесная переправа</t>
  </si>
  <si>
    <t>Вериткальный маятник</t>
  </si>
  <si>
    <t>Спуск</t>
  </si>
  <si>
    <t>Бревно</t>
  </si>
  <si>
    <t>Подъем</t>
  </si>
  <si>
    <t>Траверс</t>
  </si>
  <si>
    <t>Блок</t>
  </si>
  <si>
    <t>Превышение ОКВ</t>
  </si>
  <si>
    <t>Кол-во снятий с этапов</t>
  </si>
  <si>
    <t>Штрафное время</t>
  </si>
  <si>
    <t>НП</t>
  </si>
  <si>
    <t>Протокол по виду "Контрольно-туристический маршрут"</t>
  </si>
  <si>
    <t>Азимут. ход</t>
  </si>
  <si>
    <t>ПЗ</t>
  </si>
  <si>
    <t>Болото</t>
  </si>
  <si>
    <t>УЗЛЫ</t>
  </si>
  <si>
    <t>Монастырщинский район (Лайков)</t>
  </si>
  <si>
    <t>Протокол конкурса видеороликов</t>
  </si>
  <si>
    <t>Группа</t>
  </si>
  <si>
    <t>Номинация</t>
  </si>
  <si>
    <t>Туризм</t>
  </si>
  <si>
    <t>средняя</t>
  </si>
  <si>
    <t>Спорт</t>
  </si>
  <si>
    <t>Новодугино</t>
  </si>
  <si>
    <t>Ирбис</t>
  </si>
  <si>
    <t>Судья 1 - Терещенко А.А.</t>
  </si>
  <si>
    <t>Судья 2 - Догузова А.А.</t>
  </si>
  <si>
    <t>Судья 3 -Лихорай А.В.</t>
  </si>
  <si>
    <t>Протокол результатов экологического конкурса</t>
  </si>
  <si>
    <t xml:space="preserve">Ирбис-1, Смоленск </t>
  </si>
  <si>
    <t>Штраф</t>
  </si>
  <si>
    <t xml:space="preserve">Монастырщинский р-н-2 </t>
  </si>
  <si>
    <t xml:space="preserve">Монастырщинский р-н-1 </t>
  </si>
  <si>
    <t>Протокол по виду "Дистанция-пешеходная-группа" 3 класс</t>
  </si>
  <si>
    <t>Стартовое время</t>
  </si>
  <si>
    <t>Финишное время</t>
  </si>
  <si>
    <t>Дивасы, Смоленский район</t>
  </si>
  <si>
    <t>Квалификационный ранг не определялся</t>
  </si>
  <si>
    <t>Квалификационный ранг - 6,6</t>
  </si>
  <si>
    <t>Квалификационный ранг - 30,3</t>
  </si>
  <si>
    <t>Квалификационный ранг - 34,8</t>
  </si>
  <si>
    <t xml:space="preserve"> - 117% -</t>
  </si>
  <si>
    <t xml:space="preserve"> - 132% -</t>
  </si>
  <si>
    <t xml:space="preserve"> - 105% - </t>
  </si>
  <si>
    <t xml:space="preserve"> - 135% -</t>
  </si>
  <si>
    <t xml:space="preserve"> - 154% -</t>
  </si>
  <si>
    <t xml:space="preserve"> - 158% -</t>
  </si>
  <si>
    <t xml:space="preserve"> - 108% - </t>
  </si>
  <si>
    <t>Квалификационный ранг - 34,6</t>
  </si>
  <si>
    <t xml:space="preserve">Протокол результатов по виду "Дистанция-пешеходная" короткая, 2 класс (личный зачет); код ВРВС 0840251811Я  </t>
  </si>
  <si>
    <t>3,2,2,2</t>
  </si>
  <si>
    <t>2,2,2,б/р</t>
  </si>
  <si>
    <t>3,2,3,2</t>
  </si>
  <si>
    <t>3,2,2,3ю</t>
  </si>
  <si>
    <t>3,2ю</t>
  </si>
  <si>
    <t>Квалификационный ранг - 35,4</t>
  </si>
  <si>
    <t>2,2,3,3</t>
  </si>
  <si>
    <t>2,2,3,3ю</t>
  </si>
  <si>
    <t>2,2,3,2ю</t>
  </si>
  <si>
    <t>1ю,2ю,2ю,б/р</t>
  </si>
  <si>
    <t>3,3,3,б/р</t>
  </si>
  <si>
    <t>Миничкин Д., Соловьева Ю., Найчук Э., Балбышкин К.</t>
  </si>
  <si>
    <t>Борисов Э., Басина М., Павлинова Е., Тяптин Д.</t>
  </si>
  <si>
    <t>Чуприна Т., Раина Д., Цуцкиридзе Л., Мелешенко А.</t>
  </si>
  <si>
    <t>Назаркина А., Трифонова Е., Лазарев И., Филимонов А.</t>
  </si>
  <si>
    <t>Каметова Т., Мирошникова Ж., Савченкова Е., Худобец А.</t>
  </si>
  <si>
    <t>Акашкин М., Володин А., Богачева Е., Скоморохов Т.</t>
  </si>
  <si>
    <t>Волков Д., Петров В., Жучкова О., Юпатов М.</t>
  </si>
  <si>
    <t>Гусева К., Малолетов А., Черная Д., Яковлева А.</t>
  </si>
  <si>
    <t>Лайков А., Гусакова К., Миренкова П., Тукмакова У.</t>
  </si>
  <si>
    <t>Колганов Н., Нестеров А., Спиридонова А., Цокур Г.</t>
  </si>
  <si>
    <t xml:space="preserve">Дмитриева Ю., Ковшер С., Степанов Д., Курашевич О. </t>
  </si>
  <si>
    <t>Сотников А., Воронова А., Бодрова О., Карпенков Д.,</t>
  </si>
  <si>
    <t xml:space="preserve"> Амбросенкова Д., Пушкина С., Иванов А., Новикова З.</t>
  </si>
  <si>
    <t>Миренков В., Баранов Д., Кондратова В., Ефремов Д.,</t>
  </si>
  <si>
    <t>Игнатов Н., Егоренкова Д., Царегородцев В., Шорошова Е.</t>
  </si>
  <si>
    <t>Протокол результатов по виду "Дистанция-пешеходная-группа" 3 класса, короткая (код ВРВС 0840251811Я)</t>
  </si>
  <si>
    <t>Протокол результатов по виду "Дистанция-пешеходная-группа"  2 класса, короткая                                                  (код ВРВС 0840251811Я)</t>
  </si>
  <si>
    <t>ЦДЮТиЭ-1,2, Смоленск</t>
  </si>
  <si>
    <t>Абрис-1,2</t>
  </si>
  <si>
    <t>6, 8</t>
  </si>
  <si>
    <t>1, 9</t>
  </si>
  <si>
    <t xml:space="preserve">Ирбис-1,2, Смоленск </t>
  </si>
  <si>
    <t>Конкурс краеведов</t>
  </si>
  <si>
    <t>4, 11</t>
  </si>
  <si>
    <t>2, 7</t>
  </si>
  <si>
    <t>7, 14</t>
  </si>
  <si>
    <t>1, 2</t>
  </si>
  <si>
    <t>"Тур. быт"</t>
  </si>
  <si>
    <t>Эколог. конкурс</t>
  </si>
  <si>
    <t>"Представ. команд"</t>
  </si>
  <si>
    <t>Конкурс видео.</t>
  </si>
  <si>
    <t>Протокол результатов конкурсной программы</t>
  </si>
  <si>
    <t>Моисеенков М., Вовк К., Рубилов И., Легковой М.</t>
  </si>
  <si>
    <t>2,2,3,б/р</t>
  </si>
  <si>
    <t>Квалификационный ранг - 34</t>
  </si>
  <si>
    <t>КВ - 90 мин.</t>
  </si>
  <si>
    <t>Квалификационный ранг - 14</t>
  </si>
  <si>
    <t>Квалификационный ранг - 100</t>
  </si>
  <si>
    <t xml:space="preserve"> - 100% -</t>
  </si>
  <si>
    <t xml:space="preserve"> - 115% -</t>
  </si>
  <si>
    <t xml:space="preserve"> - 109% - </t>
  </si>
  <si>
    <t xml:space="preserve"> - 128% -</t>
  </si>
  <si>
    <t xml:space="preserve"> - 150% -</t>
  </si>
  <si>
    <t xml:space="preserve"> - 127% - </t>
  </si>
  <si>
    <t xml:space="preserve"> - 152% -</t>
  </si>
  <si>
    <t xml:space="preserve"> - 180% 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</si>
</sst>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21" fontId="53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14" fontId="3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47" fontId="3" fillId="33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7" fontId="1" fillId="0" borderId="0" xfId="52" applyNumberFormat="1">
      <alignment/>
      <protection/>
    </xf>
    <xf numFmtId="47" fontId="3" fillId="0" borderId="10" xfId="52" applyNumberFormat="1" applyFont="1" applyBorder="1">
      <alignment/>
      <protection/>
    </xf>
    <xf numFmtId="0" fontId="1" fillId="0" borderId="10" xfId="52" applyBorder="1">
      <alignment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4" fillId="33" borderId="0" xfId="52" applyFont="1" applyFill="1" applyBorder="1">
      <alignment/>
      <protection/>
    </xf>
    <xf numFmtId="0" fontId="6" fillId="0" borderId="0" xfId="52" applyFont="1">
      <alignment/>
      <protection/>
    </xf>
    <xf numFmtId="0" fontId="4" fillId="33" borderId="0" xfId="52" applyFont="1" applyFill="1" applyBorder="1" applyAlignment="1">
      <alignment horizontal="right"/>
      <protection/>
    </xf>
    <xf numFmtId="47" fontId="4" fillId="33" borderId="0" xfId="52" applyNumberFormat="1" applyFont="1" applyFill="1" applyBorder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" fillId="0" borderId="0" xfId="52" applyBorder="1">
      <alignment/>
      <protection/>
    </xf>
    <xf numFmtId="0" fontId="3" fillId="0" borderId="0" xfId="52" applyFont="1" applyBorder="1">
      <alignment/>
      <protection/>
    </xf>
    <xf numFmtId="0" fontId="4" fillId="0" borderId="10" xfId="53" applyFont="1" applyBorder="1" applyAlignment="1">
      <alignment horizontal="left"/>
      <protection/>
    </xf>
    <xf numFmtId="47" fontId="4" fillId="0" borderId="10" xfId="52" applyNumberFormat="1" applyFont="1" applyBorder="1">
      <alignment/>
      <protection/>
    </xf>
    <xf numFmtId="164" fontId="4" fillId="0" borderId="10" xfId="52" applyNumberFormat="1" applyFont="1" applyBorder="1">
      <alignment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left"/>
      <protection/>
    </xf>
    <xf numFmtId="0" fontId="6" fillId="0" borderId="10" xfId="52" applyFont="1" applyBorder="1">
      <alignment/>
      <protection/>
    </xf>
    <xf numFmtId="0" fontId="4" fillId="0" borderId="0" xfId="53" applyFont="1" applyFill="1" applyBorder="1" applyAlignment="1">
      <alignment horizontal="left"/>
      <protection/>
    </xf>
    <xf numFmtId="0" fontId="3" fillId="0" borderId="10" xfId="52" applyFont="1" applyBorder="1" applyAlignment="1">
      <alignment horizontal="center"/>
      <protection/>
    </xf>
    <xf numFmtId="0" fontId="53" fillId="0" borderId="10" xfId="0" applyFont="1" applyFill="1" applyBorder="1" applyAlignment="1">
      <alignment horizontal="left" vertical="center"/>
    </xf>
    <xf numFmtId="0" fontId="4" fillId="0" borderId="10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/>
      <protection/>
    </xf>
    <xf numFmtId="47" fontId="4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>
      <alignment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2" fillId="0" borderId="0" xfId="52" applyFont="1" applyAlignment="1">
      <alignment/>
      <protection/>
    </xf>
    <xf numFmtId="0" fontId="1" fillId="0" borderId="0" xfId="52" applyAlignment="1">
      <alignment horizontal="center"/>
      <protection/>
    </xf>
    <xf numFmtId="0" fontId="9" fillId="0" borderId="10" xfId="52" applyFont="1" applyBorder="1" applyAlignment="1">
      <alignment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right"/>
      <protection/>
    </xf>
    <xf numFmtId="20" fontId="3" fillId="0" borderId="10" xfId="52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2" xfId="53" applyFont="1" applyFill="1" applyBorder="1" applyAlignment="1">
      <alignment horizontal="left"/>
      <protection/>
    </xf>
    <xf numFmtId="0" fontId="3" fillId="0" borderId="12" xfId="52" applyFont="1" applyFill="1" applyBorder="1">
      <alignment/>
      <protection/>
    </xf>
    <xf numFmtId="0" fontId="4" fillId="0" borderId="12" xfId="53" applyFont="1" applyFill="1" applyBorder="1" applyAlignment="1">
      <alignment horizontal="right"/>
      <protection/>
    </xf>
    <xf numFmtId="0" fontId="3" fillId="0" borderId="10" xfId="52" applyFont="1" applyFill="1" applyBorder="1">
      <alignment/>
      <protection/>
    </xf>
    <xf numFmtId="0" fontId="4" fillId="0" borderId="12" xfId="52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4" fillId="0" borderId="0" xfId="53" applyFont="1" applyBorder="1" applyAlignment="1">
      <alignment horizontal="right"/>
      <protection/>
    </xf>
    <xf numFmtId="0" fontId="1" fillId="0" borderId="0" xfId="52" applyAlignment="1">
      <alignment horizontal="center" vertical="center"/>
      <protection/>
    </xf>
    <xf numFmtId="0" fontId="3" fillId="0" borderId="0" xfId="53" applyFont="1" applyFill="1" applyBorder="1" applyAlignment="1">
      <alignment horizontal="left"/>
      <protection/>
    </xf>
    <xf numFmtId="0" fontId="9" fillId="0" borderId="0" xfId="52" applyFont="1" applyBorder="1" applyAlignment="1">
      <alignment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>
      <alignment/>
      <protection/>
    </xf>
    <xf numFmtId="20" fontId="3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/>
      <protection/>
    </xf>
    <xf numFmtId="0" fontId="9" fillId="0" borderId="10" xfId="52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  <xf numFmtId="0" fontId="4" fillId="0" borderId="10" xfId="53" applyFont="1" applyFill="1" applyBorder="1" applyAlignment="1">
      <alignment horizontal="right"/>
      <protection/>
    </xf>
    <xf numFmtId="0" fontId="4" fillId="0" borderId="10" xfId="52" applyFont="1" applyBorder="1" applyAlignment="1">
      <alignment horizontal="right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7" fontId="3" fillId="0" borderId="0" xfId="52" applyNumberFormat="1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2" fillId="0" borderId="10" xfId="52" applyFont="1" applyFill="1" applyBorder="1" applyAlignment="1">
      <alignment horizontal="center" vertical="center" textRotation="90" wrapText="1"/>
      <protection/>
    </xf>
    <xf numFmtId="0" fontId="4" fillId="0" borderId="10" xfId="52" applyNumberFormat="1" applyFont="1" applyBorder="1" applyAlignment="1">
      <alignment vertical="center"/>
      <protection/>
    </xf>
    <xf numFmtId="0" fontId="4" fillId="0" borderId="10" xfId="52" applyFont="1" applyBorder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4" fillId="33" borderId="0" xfId="52" applyFont="1" applyFill="1" applyBorder="1" applyAlignment="1">
      <alignment/>
      <protection/>
    </xf>
    <xf numFmtId="0" fontId="5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47" fontId="3" fillId="0" borderId="0" xfId="52" applyNumberFormat="1" applyFont="1" applyBorder="1">
      <alignment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47" fontId="3" fillId="33" borderId="0" xfId="52" applyNumberFormat="1" applyFont="1" applyFill="1" applyBorder="1">
      <alignment/>
      <protection/>
    </xf>
    <xf numFmtId="0" fontId="14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vertical="center"/>
      <protection/>
    </xf>
    <xf numFmtId="0" fontId="1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left" vertical="center"/>
      <protection/>
    </xf>
    <xf numFmtId="47" fontId="3" fillId="33" borderId="10" xfId="52" applyNumberFormat="1" applyFont="1" applyFill="1" applyBorder="1" applyAlignment="1">
      <alignment horizontal="center" vertical="center"/>
      <protection/>
    </xf>
    <xf numFmtId="0" fontId="51" fillId="0" borderId="0" xfId="52" applyFont="1">
      <alignment/>
      <protection/>
    </xf>
    <xf numFmtId="0" fontId="13" fillId="0" borderId="0" xfId="52" applyFont="1">
      <alignment/>
      <protection/>
    </xf>
    <xf numFmtId="21" fontId="1" fillId="0" borderId="0" xfId="52" applyNumberFormat="1">
      <alignment/>
      <protection/>
    </xf>
    <xf numFmtId="0" fontId="1" fillId="0" borderId="0" xfId="52" applyFill="1" applyBorder="1">
      <alignment/>
      <protection/>
    </xf>
    <xf numFmtId="21" fontId="1" fillId="0" borderId="0" xfId="52" applyNumberFormat="1" applyBorder="1">
      <alignment/>
      <protection/>
    </xf>
    <xf numFmtId="0" fontId="3" fillId="0" borderId="10" xfId="52" applyFont="1" applyBorder="1" applyAlignment="1">
      <alignment horizontal="center" vertical="center" textRotation="90"/>
      <protection/>
    </xf>
    <xf numFmtId="0" fontId="3" fillId="0" borderId="10" xfId="52" applyFont="1" applyBorder="1" applyAlignment="1">
      <alignment horizontal="center" vertical="center" textRotation="90" wrapText="1"/>
      <protection/>
    </xf>
    <xf numFmtId="0" fontId="4" fillId="34" borderId="10" xfId="52" applyFont="1" applyFill="1" applyBorder="1" applyAlignment="1">
      <alignment horizontal="center" vertical="center" textRotation="90" wrapText="1"/>
      <protection/>
    </xf>
    <xf numFmtId="0" fontId="4" fillId="10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textRotation="90" wrapText="1"/>
      <protection/>
    </xf>
    <xf numFmtId="0" fontId="1" fillId="33" borderId="0" xfId="52" applyFill="1" applyAlignment="1">
      <alignment horizontal="center" vertical="center"/>
      <protection/>
    </xf>
    <xf numFmtId="21" fontId="3" fillId="0" borderId="10" xfId="52" applyNumberFormat="1" applyFont="1" applyBorder="1" applyAlignment="1">
      <alignment horizontal="center" vertical="center"/>
      <protection/>
    </xf>
    <xf numFmtId="1" fontId="4" fillId="0" borderId="10" xfId="52" applyNumberFormat="1" applyFont="1" applyFill="1" applyBorder="1">
      <alignment/>
      <protection/>
    </xf>
    <xf numFmtId="1" fontId="3" fillId="35" borderId="10" xfId="52" applyNumberFormat="1" applyFont="1" applyFill="1" applyBorder="1">
      <alignment/>
      <protection/>
    </xf>
    <xf numFmtId="1" fontId="4" fillId="33" borderId="10" xfId="52" applyNumberFormat="1" applyFont="1" applyFill="1" applyBorder="1">
      <alignment/>
      <protection/>
    </xf>
    <xf numFmtId="0" fontId="4" fillId="0" borderId="0" xfId="52" applyFont="1" applyBorder="1">
      <alignment/>
      <protection/>
    </xf>
    <xf numFmtId="1" fontId="3" fillId="35" borderId="10" xfId="52" applyNumberFormat="1" applyFont="1" applyFill="1" applyBorder="1" applyAlignment="1">
      <alignment horizontal="center"/>
      <protection/>
    </xf>
    <xf numFmtId="21" fontId="3" fillId="0" borderId="10" xfId="52" applyNumberFormat="1" applyFont="1" applyFill="1" applyBorder="1">
      <alignment/>
      <protection/>
    </xf>
    <xf numFmtId="1" fontId="4" fillId="36" borderId="10" xfId="52" applyNumberFormat="1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53" fillId="0" borderId="10" xfId="52" applyFont="1" applyFill="1" applyBorder="1" applyAlignment="1">
      <alignment horizontal="left" vertical="center" wrapText="1"/>
      <protection/>
    </xf>
    <xf numFmtId="0" fontId="0" fillId="0" borderId="0" xfId="52" applyFont="1">
      <alignment/>
      <protection/>
    </xf>
    <xf numFmtId="0" fontId="15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6" fillId="0" borderId="0" xfId="52" applyFont="1" applyAlignment="1">
      <alignment horizontal="center"/>
      <protection/>
    </xf>
    <xf numFmtId="0" fontId="56" fillId="0" borderId="0" xfId="52" applyFont="1">
      <alignment/>
      <protection/>
    </xf>
    <xf numFmtId="0" fontId="57" fillId="0" borderId="0" xfId="52" applyFont="1" applyBorder="1" applyAlignment="1">
      <alignment vertical="center"/>
      <protection/>
    </xf>
    <xf numFmtId="0" fontId="56" fillId="0" borderId="10" xfId="52" applyFont="1" applyBorder="1" applyAlignment="1">
      <alignment horizontal="center"/>
      <protection/>
    </xf>
    <xf numFmtId="0" fontId="58" fillId="0" borderId="0" xfId="52" applyFont="1" applyBorder="1" applyAlignment="1">
      <alignment horizontal="center" vertical="center"/>
      <protection/>
    </xf>
    <xf numFmtId="0" fontId="56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textRotation="90" wrapText="1"/>
      <protection/>
    </xf>
    <xf numFmtId="0" fontId="12" fillId="0" borderId="0" xfId="52" applyFont="1" applyFill="1" applyBorder="1" applyAlignment="1">
      <alignment horizontal="center" vertical="center" textRotation="90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/>
      <protection/>
    </xf>
    <xf numFmtId="0" fontId="4" fillId="0" borderId="0" xfId="52" applyNumberFormat="1" applyFont="1" applyBorder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 textRotation="90" wrapText="1"/>
      <protection/>
    </xf>
    <xf numFmtId="0" fontId="12" fillId="37" borderId="10" xfId="52" applyFont="1" applyFill="1" applyBorder="1" applyAlignment="1">
      <alignment horizontal="center" vertical="center" textRotation="90" wrapText="1"/>
      <protection/>
    </xf>
    <xf numFmtId="0" fontId="4" fillId="37" borderId="10" xfId="52" applyFont="1" applyFill="1" applyBorder="1" applyAlignment="1">
      <alignment/>
      <protection/>
    </xf>
    <xf numFmtId="0" fontId="4" fillId="0" borderId="0" xfId="52" applyFont="1" applyBorder="1" applyAlignment="1">
      <alignment/>
      <protection/>
    </xf>
    <xf numFmtId="0" fontId="53" fillId="0" borderId="10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0" fontId="53" fillId="33" borderId="0" xfId="52" applyFont="1" applyFill="1" applyBorder="1">
      <alignment/>
      <protection/>
    </xf>
    <xf numFmtId="0" fontId="53" fillId="0" borderId="0" xfId="52" applyFont="1" applyBorder="1">
      <alignment/>
      <protection/>
    </xf>
    <xf numFmtId="0" fontId="12" fillId="33" borderId="0" xfId="52" applyFont="1" applyFill="1" applyBorder="1" applyAlignment="1">
      <alignment horizontal="center" vertical="center" textRotation="90" wrapText="1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47" fontId="3" fillId="0" borderId="0" xfId="52" applyNumberFormat="1" applyFont="1" applyBorder="1" applyAlignment="1">
      <alignment horizontal="center"/>
      <protection/>
    </xf>
    <xf numFmtId="47" fontId="3" fillId="0" borderId="0" xfId="52" applyNumberFormat="1" applyFont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165" fontId="1" fillId="0" borderId="0" xfId="52" applyNumberFormat="1">
      <alignment/>
      <protection/>
    </xf>
    <xf numFmtId="1" fontId="3" fillId="0" borderId="0" xfId="52" applyNumberFormat="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left" wrapText="1"/>
      <protection/>
    </xf>
    <xf numFmtId="0" fontId="14" fillId="33" borderId="10" xfId="52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9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21" fontId="3" fillId="0" borderId="0" xfId="52" applyNumberFormat="1" applyFont="1" applyAlignment="1">
      <alignment horizontal="center"/>
      <protection/>
    </xf>
    <xf numFmtId="0" fontId="53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9" fillId="0" borderId="0" xfId="52" applyFont="1">
      <alignment/>
      <protection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8" fillId="33" borderId="14" xfId="52" applyFont="1" applyFill="1" applyBorder="1" applyAlignment="1">
      <alignment horizontal="center"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10" fillId="0" borderId="0" xfId="52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wrapText="1"/>
      <protection/>
    </xf>
    <xf numFmtId="0" fontId="1" fillId="0" borderId="0" xfId="52" applyAlignment="1">
      <alignment horizontal="left"/>
      <protection/>
    </xf>
    <xf numFmtId="0" fontId="1" fillId="0" borderId="0" xfId="52" applyAlignment="1">
      <alignment horizontal="left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126"/>
  <sheetViews>
    <sheetView zoomScalePageLayoutView="0" workbookViewId="0" topLeftCell="A100">
      <selection activeCell="P112" sqref="P112"/>
    </sheetView>
  </sheetViews>
  <sheetFormatPr defaultColWidth="9.140625" defaultRowHeight="15"/>
  <cols>
    <col min="1" max="1" width="5.7109375" style="0" customWidth="1"/>
    <col min="2" max="2" width="4.8515625" style="0" hidden="1" customWidth="1"/>
    <col min="3" max="3" width="28.421875" style="0" customWidth="1"/>
    <col min="4" max="4" width="32.140625" style="0" customWidth="1"/>
    <col min="5" max="5" width="5.57421875" style="0" hidden="1" customWidth="1"/>
    <col min="6" max="6" width="6.7109375" style="0" customWidth="1"/>
    <col min="7" max="7" width="12.57421875" style="0" hidden="1" customWidth="1"/>
    <col min="8" max="8" width="12.140625" style="0" hidden="1" customWidth="1"/>
    <col min="9" max="9" width="12.140625" style="0" customWidth="1"/>
    <col min="10" max="10" width="5.28125" style="0" hidden="1" customWidth="1"/>
    <col min="12" max="12" width="17.421875" style="0" customWidth="1"/>
    <col min="13" max="13" width="0" style="0" hidden="1" customWidth="1"/>
    <col min="14" max="14" width="1.28515625" style="0" hidden="1" customWidth="1"/>
  </cols>
  <sheetData>
    <row r="1" spans="1:12" ht="18.75">
      <c r="A1" s="184" t="s">
        <v>119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>
      <c r="A3" s="183" t="s">
        <v>121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5" spans="1:11" ht="15.75">
      <c r="A5" s="3" t="s">
        <v>167</v>
      </c>
      <c r="E5" s="3"/>
      <c r="F5" s="3"/>
      <c r="G5" s="3" t="s">
        <v>120</v>
      </c>
      <c r="I5" s="3" t="s">
        <v>353</v>
      </c>
      <c r="J5" s="3"/>
      <c r="K5" s="3"/>
    </row>
    <row r="6" spans="1:12" ht="35.25" customHeight="1">
      <c r="A6" s="5" t="s">
        <v>16</v>
      </c>
      <c r="B6" s="5" t="s">
        <v>118</v>
      </c>
      <c r="C6" s="5" t="s">
        <v>17</v>
      </c>
      <c r="D6" s="5" t="s">
        <v>96</v>
      </c>
      <c r="E6" s="5" t="s">
        <v>18</v>
      </c>
      <c r="F6" s="5" t="s">
        <v>19</v>
      </c>
      <c r="G6" s="5" t="s">
        <v>291</v>
      </c>
      <c r="H6" s="5" t="s">
        <v>292</v>
      </c>
      <c r="I6" s="5" t="s">
        <v>126</v>
      </c>
      <c r="J6" s="5" t="s">
        <v>97</v>
      </c>
      <c r="K6" s="5" t="s">
        <v>20</v>
      </c>
      <c r="L6" s="26" t="s">
        <v>127</v>
      </c>
    </row>
    <row r="7" spans="1:12" ht="24.75" customHeight="1">
      <c r="A7" s="4" t="s">
        <v>14</v>
      </c>
      <c r="B7" s="3"/>
      <c r="C7" s="179" t="s">
        <v>107</v>
      </c>
      <c r="D7" s="177"/>
      <c r="E7" s="177"/>
      <c r="F7" s="177"/>
      <c r="G7" s="177"/>
      <c r="H7" s="177"/>
      <c r="I7" s="177"/>
      <c r="J7" s="177"/>
      <c r="K7" s="177"/>
      <c r="L7" s="1"/>
    </row>
    <row r="8" spans="1:14" ht="15.75" customHeight="1">
      <c r="A8" s="6">
        <v>1</v>
      </c>
      <c r="B8" s="6">
        <v>25</v>
      </c>
      <c r="C8" s="7" t="s">
        <v>0</v>
      </c>
      <c r="D8" s="7" t="s">
        <v>153</v>
      </c>
      <c r="E8" s="6">
        <v>2008</v>
      </c>
      <c r="F8" s="6" t="s">
        <v>132</v>
      </c>
      <c r="G8" s="8">
        <v>0.0020833333333333333</v>
      </c>
      <c r="H8" s="8">
        <v>0.013530092592592594</v>
      </c>
      <c r="I8" s="8">
        <f aca="true" t="shared" si="0" ref="I8:I21">H8-G8</f>
        <v>0.01144675925925926</v>
      </c>
      <c r="J8" s="9">
        <v>6</v>
      </c>
      <c r="K8" s="6">
        <f>_xlfn.RANK.EQ(I8,$I$8:$I$21,1)</f>
        <v>1</v>
      </c>
      <c r="L8" s="6" t="s">
        <v>139</v>
      </c>
      <c r="M8">
        <v>989</v>
      </c>
      <c r="N8">
        <v>100</v>
      </c>
    </row>
    <row r="9" spans="1:14" ht="15.75" customHeight="1">
      <c r="A9" s="6">
        <v>2</v>
      </c>
      <c r="B9" s="6">
        <v>26</v>
      </c>
      <c r="C9" s="7" t="s">
        <v>1</v>
      </c>
      <c r="D9" s="7" t="s">
        <v>153</v>
      </c>
      <c r="E9" s="6">
        <v>2008</v>
      </c>
      <c r="F9" s="6" t="s">
        <v>132</v>
      </c>
      <c r="G9" s="8">
        <v>0.009722222222222222</v>
      </c>
      <c r="H9" s="8">
        <v>0.02144675925925926</v>
      </c>
      <c r="I9" s="8">
        <f t="shared" si="0"/>
        <v>0.011724537037037037</v>
      </c>
      <c r="J9" s="9">
        <v>6</v>
      </c>
      <c r="K9" s="6">
        <f aca="true" t="shared" si="1" ref="K9:K21">_xlfn.RANK.EQ(I9,$I$8:$I$21,1)</f>
        <v>2</v>
      </c>
      <c r="L9" s="6" t="s">
        <v>131</v>
      </c>
      <c r="M9">
        <f>$M$8*N9/100</f>
        <v>1137.35</v>
      </c>
      <c r="N9">
        <v>115</v>
      </c>
    </row>
    <row r="10" spans="1:12" ht="15.75" customHeight="1">
      <c r="A10" s="6">
        <v>3</v>
      </c>
      <c r="B10" s="6">
        <v>2</v>
      </c>
      <c r="C10" s="7" t="s">
        <v>12</v>
      </c>
      <c r="D10" s="7" t="s">
        <v>128</v>
      </c>
      <c r="E10" s="6">
        <v>2005</v>
      </c>
      <c r="F10" s="6" t="s">
        <v>132</v>
      </c>
      <c r="G10" s="8">
        <v>0.0034722222222222225</v>
      </c>
      <c r="H10" s="8">
        <v>0.01521990740740741</v>
      </c>
      <c r="I10" s="8">
        <f t="shared" si="0"/>
        <v>0.011747685185185187</v>
      </c>
      <c r="J10" s="9">
        <v>6</v>
      </c>
      <c r="K10" s="6">
        <f t="shared" si="1"/>
        <v>3</v>
      </c>
      <c r="L10" s="6" t="s">
        <v>131</v>
      </c>
    </row>
    <row r="11" spans="1:12" ht="15.75" customHeight="1">
      <c r="A11" s="6">
        <v>4</v>
      </c>
      <c r="B11" s="6">
        <v>20</v>
      </c>
      <c r="C11" s="7" t="s">
        <v>2</v>
      </c>
      <c r="D11" s="7" t="s">
        <v>134</v>
      </c>
      <c r="E11" s="6">
        <v>2007</v>
      </c>
      <c r="F11" s="6" t="s">
        <v>135</v>
      </c>
      <c r="G11" s="8">
        <v>0</v>
      </c>
      <c r="H11" s="8">
        <v>0.012430555555555554</v>
      </c>
      <c r="I11" s="8">
        <f t="shared" si="0"/>
        <v>0.012430555555555554</v>
      </c>
      <c r="J11" s="9">
        <v>6</v>
      </c>
      <c r="K11" s="6">
        <f t="shared" si="1"/>
        <v>4</v>
      </c>
      <c r="L11" s="6" t="s">
        <v>131</v>
      </c>
    </row>
    <row r="12" spans="1:12" ht="15.75" customHeight="1">
      <c r="A12" s="6">
        <v>5</v>
      </c>
      <c r="B12" s="6">
        <v>23</v>
      </c>
      <c r="C12" s="7" t="s">
        <v>3</v>
      </c>
      <c r="D12" s="7" t="s">
        <v>293</v>
      </c>
      <c r="E12" s="6">
        <v>2006</v>
      </c>
      <c r="F12" s="6">
        <v>3</v>
      </c>
      <c r="G12" s="8">
        <v>0.0076388888888888895</v>
      </c>
      <c r="H12" s="8">
        <v>0.020208333333333335</v>
      </c>
      <c r="I12" s="8">
        <f t="shared" si="0"/>
        <v>0.012569444444444446</v>
      </c>
      <c r="J12" s="9">
        <v>6</v>
      </c>
      <c r="K12" s="6">
        <f t="shared" si="1"/>
        <v>5</v>
      </c>
      <c r="L12" s="6" t="s">
        <v>131</v>
      </c>
    </row>
    <row r="13" spans="1:12" ht="15.75" customHeight="1">
      <c r="A13" s="6">
        <v>6</v>
      </c>
      <c r="B13" s="6">
        <v>61</v>
      </c>
      <c r="C13" s="7" t="s">
        <v>4</v>
      </c>
      <c r="D13" s="7" t="s">
        <v>152</v>
      </c>
      <c r="E13" s="6">
        <v>2006</v>
      </c>
      <c r="F13" s="6" t="s">
        <v>131</v>
      </c>
      <c r="G13" s="8">
        <v>0.002777777777777778</v>
      </c>
      <c r="H13" s="8">
        <v>0.01685185185185185</v>
      </c>
      <c r="I13" s="8">
        <f t="shared" si="0"/>
        <v>0.014074074074074072</v>
      </c>
      <c r="J13" s="9">
        <v>6</v>
      </c>
      <c r="K13" s="6">
        <f t="shared" si="1"/>
        <v>6</v>
      </c>
      <c r="L13" s="181" t="s">
        <v>205</v>
      </c>
    </row>
    <row r="14" spans="1:12" ht="15.75" customHeight="1">
      <c r="A14" s="6">
        <v>8</v>
      </c>
      <c r="B14" s="6">
        <v>53</v>
      </c>
      <c r="C14" s="7" t="s">
        <v>5</v>
      </c>
      <c r="D14" s="7" t="s">
        <v>152</v>
      </c>
      <c r="E14" s="6">
        <v>2006</v>
      </c>
      <c r="F14" s="6" t="s">
        <v>132</v>
      </c>
      <c r="G14" s="8">
        <v>0.004861111111111111</v>
      </c>
      <c r="H14" s="8">
        <v>0.02056712962962963</v>
      </c>
      <c r="I14" s="8">
        <f t="shared" si="0"/>
        <v>0.01570601851851852</v>
      </c>
      <c r="J14" s="9">
        <v>6</v>
      </c>
      <c r="K14" s="6">
        <f t="shared" si="1"/>
        <v>7</v>
      </c>
      <c r="L14" s="180"/>
    </row>
    <row r="15" spans="1:12" ht="15.75" customHeight="1">
      <c r="A15" s="6">
        <v>9</v>
      </c>
      <c r="B15" s="6">
        <v>73</v>
      </c>
      <c r="C15" s="7" t="s">
        <v>6</v>
      </c>
      <c r="D15" s="7" t="s">
        <v>157</v>
      </c>
      <c r="E15" s="6">
        <v>2006</v>
      </c>
      <c r="F15" s="6" t="s">
        <v>135</v>
      </c>
      <c r="G15" s="8">
        <v>0.006944444444444445</v>
      </c>
      <c r="H15" s="8">
        <v>0.023055555555555555</v>
      </c>
      <c r="I15" s="8">
        <f t="shared" si="0"/>
        <v>0.01611111111111111</v>
      </c>
      <c r="J15" s="9">
        <v>6</v>
      </c>
      <c r="K15" s="6">
        <f t="shared" si="1"/>
        <v>8</v>
      </c>
      <c r="L15" s="180"/>
    </row>
    <row r="16" spans="1:12" ht="15.75" customHeight="1">
      <c r="A16" s="6">
        <v>10</v>
      </c>
      <c r="B16" s="6">
        <v>63</v>
      </c>
      <c r="C16" s="7" t="s">
        <v>7</v>
      </c>
      <c r="D16" s="7" t="s">
        <v>156</v>
      </c>
      <c r="E16" s="6">
        <v>2006</v>
      </c>
      <c r="F16" s="6" t="s">
        <v>135</v>
      </c>
      <c r="G16" s="8">
        <v>0.0006944444444444445</v>
      </c>
      <c r="H16" s="8">
        <v>0.01792824074074074</v>
      </c>
      <c r="I16" s="8">
        <f t="shared" si="0"/>
        <v>0.017233796296296296</v>
      </c>
      <c r="J16" s="9">
        <v>6</v>
      </c>
      <c r="K16" s="6">
        <f t="shared" si="1"/>
        <v>9</v>
      </c>
      <c r="L16" s="180"/>
    </row>
    <row r="17" spans="1:12" ht="15.75" customHeight="1">
      <c r="A17" s="6">
        <v>11</v>
      </c>
      <c r="B17" s="6">
        <v>69</v>
      </c>
      <c r="C17" s="7" t="s">
        <v>13</v>
      </c>
      <c r="D17" s="7" t="s">
        <v>155</v>
      </c>
      <c r="E17" s="6">
        <v>2006</v>
      </c>
      <c r="F17" s="6" t="s">
        <v>135</v>
      </c>
      <c r="G17" s="8">
        <v>0.00625</v>
      </c>
      <c r="H17" s="8">
        <v>0.0253125</v>
      </c>
      <c r="I17" s="8">
        <f t="shared" si="0"/>
        <v>0.019062500000000003</v>
      </c>
      <c r="J17" s="9">
        <v>6</v>
      </c>
      <c r="K17" s="6">
        <f t="shared" si="1"/>
        <v>10</v>
      </c>
      <c r="L17" s="180"/>
    </row>
    <row r="18" spans="1:12" ht="15.75" customHeight="1">
      <c r="A18" s="6">
        <v>12</v>
      </c>
      <c r="B18" s="6">
        <v>64</v>
      </c>
      <c r="C18" s="7" t="s">
        <v>8</v>
      </c>
      <c r="D18" s="7" t="s">
        <v>156</v>
      </c>
      <c r="E18" s="6">
        <v>2006</v>
      </c>
      <c r="F18" s="6" t="s">
        <v>132</v>
      </c>
      <c r="G18" s="8">
        <v>0.009027777777777779</v>
      </c>
      <c r="H18" s="8">
        <v>0.03414351851851852</v>
      </c>
      <c r="I18" s="8">
        <f t="shared" si="0"/>
        <v>0.025115740740740737</v>
      </c>
      <c r="J18" s="9">
        <v>6</v>
      </c>
      <c r="K18" s="6">
        <f t="shared" si="1"/>
        <v>11</v>
      </c>
      <c r="L18" s="180"/>
    </row>
    <row r="19" spans="1:12" ht="15.75" customHeight="1">
      <c r="A19" s="6">
        <v>13</v>
      </c>
      <c r="B19" s="6">
        <v>67</v>
      </c>
      <c r="C19" s="7" t="s">
        <v>9</v>
      </c>
      <c r="D19" s="7" t="s">
        <v>155</v>
      </c>
      <c r="E19" s="6">
        <v>2006</v>
      </c>
      <c r="F19" s="6" t="s">
        <v>135</v>
      </c>
      <c r="G19" s="8">
        <v>0.008333333333333333</v>
      </c>
      <c r="H19" s="8">
        <v>0.0356712962962963</v>
      </c>
      <c r="I19" s="8">
        <f t="shared" si="0"/>
        <v>0.027337962962962967</v>
      </c>
      <c r="J19" s="9">
        <v>6</v>
      </c>
      <c r="K19" s="6">
        <f t="shared" si="1"/>
        <v>12</v>
      </c>
      <c r="L19" s="180"/>
    </row>
    <row r="20" spans="1:12" ht="15.75" customHeight="1">
      <c r="A20" s="6">
        <v>14</v>
      </c>
      <c r="B20" s="6">
        <v>83</v>
      </c>
      <c r="C20" s="7" t="s">
        <v>10</v>
      </c>
      <c r="D20" s="7" t="s">
        <v>159</v>
      </c>
      <c r="E20" s="6">
        <v>2005</v>
      </c>
      <c r="F20" s="6" t="s">
        <v>132</v>
      </c>
      <c r="G20" s="8">
        <v>0.001388888888888889</v>
      </c>
      <c r="H20" s="8">
        <v>0.031481481481481485</v>
      </c>
      <c r="I20" s="8">
        <f t="shared" si="0"/>
        <v>0.030092592592592598</v>
      </c>
      <c r="J20" s="9">
        <v>6</v>
      </c>
      <c r="K20" s="6">
        <f t="shared" si="1"/>
        <v>13</v>
      </c>
      <c r="L20" s="180"/>
    </row>
    <row r="21" spans="1:12" ht="15.75">
      <c r="A21" s="6">
        <v>15</v>
      </c>
      <c r="B21" s="6">
        <v>78</v>
      </c>
      <c r="C21" s="7" t="s">
        <v>11</v>
      </c>
      <c r="D21" s="7" t="s">
        <v>157</v>
      </c>
      <c r="E21" s="6">
        <v>2005</v>
      </c>
      <c r="F21" s="6" t="s">
        <v>135</v>
      </c>
      <c r="G21" s="8">
        <v>0.005555555555555556</v>
      </c>
      <c r="H21" s="8">
        <v>0.03902777777777778</v>
      </c>
      <c r="I21" s="8">
        <f t="shared" si="0"/>
        <v>0.03347222222222222</v>
      </c>
      <c r="J21" s="9">
        <v>6</v>
      </c>
      <c r="K21" s="6">
        <f t="shared" si="1"/>
        <v>14</v>
      </c>
      <c r="L21" s="180"/>
    </row>
    <row r="22" spans="1:10" s="18" customFormat="1" ht="21.75" customHeight="1">
      <c r="A22" s="48"/>
      <c r="C22" s="42" t="s">
        <v>354</v>
      </c>
      <c r="D22" s="42"/>
      <c r="E22" s="143"/>
      <c r="F22" s="89"/>
      <c r="G22" s="90"/>
      <c r="H22" s="103"/>
      <c r="I22" s="104"/>
      <c r="J22" s="104"/>
    </row>
    <row r="23" spans="1:9" s="18" customFormat="1" ht="15.75">
      <c r="A23" s="37"/>
      <c r="C23" s="38" t="s">
        <v>139</v>
      </c>
      <c r="D23" s="39" t="s">
        <v>356</v>
      </c>
      <c r="I23" s="11">
        <v>0.01144675925925926</v>
      </c>
    </row>
    <row r="24" spans="1:9" s="18" customFormat="1" ht="15.75">
      <c r="A24" s="37"/>
      <c r="C24" s="38" t="s">
        <v>131</v>
      </c>
      <c r="D24" s="39" t="s">
        <v>357</v>
      </c>
      <c r="I24" s="178">
        <v>0.01315972222222222</v>
      </c>
    </row>
    <row r="25" spans="1:12" ht="24.75" customHeight="1">
      <c r="A25" s="13" t="s">
        <v>15</v>
      </c>
      <c r="B25" s="10"/>
      <c r="C25" s="179" t="s">
        <v>111</v>
      </c>
      <c r="D25" s="12"/>
      <c r="E25" s="12"/>
      <c r="F25" s="12"/>
      <c r="G25" s="12"/>
      <c r="H25" s="12"/>
      <c r="I25" s="12"/>
      <c r="J25" s="12"/>
      <c r="K25" s="12"/>
      <c r="L25" s="1"/>
    </row>
    <row r="26" spans="1:12" ht="15.75" customHeight="1">
      <c r="A26" s="6">
        <v>1</v>
      </c>
      <c r="B26" s="6">
        <v>32</v>
      </c>
      <c r="C26" s="7" t="s">
        <v>27</v>
      </c>
      <c r="D26" s="7" t="s">
        <v>153</v>
      </c>
      <c r="E26" s="6">
        <v>2005</v>
      </c>
      <c r="F26" s="6" t="s">
        <v>132</v>
      </c>
      <c r="G26" s="8">
        <v>0.002777777777777778</v>
      </c>
      <c r="H26" s="8">
        <v>0.013414351851851851</v>
      </c>
      <c r="I26" s="8">
        <f aca="true" t="shared" si="2" ref="I26:I32">H26-G26</f>
        <v>0.010636574074074073</v>
      </c>
      <c r="J26" s="9">
        <v>7</v>
      </c>
      <c r="K26" s="6">
        <f aca="true" t="shared" si="3" ref="K26:K31">_xlfn.RANK.EQ(I26,$I$26:$I$31,1)</f>
        <v>1</v>
      </c>
      <c r="L26" s="180"/>
    </row>
    <row r="27" spans="1:12" ht="15.75" customHeight="1">
      <c r="A27" s="6">
        <v>2</v>
      </c>
      <c r="B27" s="6">
        <v>31</v>
      </c>
      <c r="C27" s="7" t="s">
        <v>21</v>
      </c>
      <c r="D27" s="7" t="s">
        <v>153</v>
      </c>
      <c r="E27" s="6">
        <v>2007</v>
      </c>
      <c r="F27" s="6" t="s">
        <v>132</v>
      </c>
      <c r="G27" s="8">
        <v>0.001388888888888889</v>
      </c>
      <c r="H27" s="8">
        <v>0.014745370370370372</v>
      </c>
      <c r="I27" s="8">
        <f t="shared" si="2"/>
        <v>0.013356481481481483</v>
      </c>
      <c r="J27" s="9">
        <v>7</v>
      </c>
      <c r="K27" s="6">
        <f t="shared" si="3"/>
        <v>2</v>
      </c>
      <c r="L27" s="180"/>
    </row>
    <row r="28" spans="1:12" ht="15.75" customHeight="1">
      <c r="A28" s="6">
        <v>3</v>
      </c>
      <c r="B28" s="6">
        <v>89</v>
      </c>
      <c r="C28" s="7" t="s">
        <v>22</v>
      </c>
      <c r="D28" s="7" t="s">
        <v>158</v>
      </c>
      <c r="E28" s="6">
        <v>2007</v>
      </c>
      <c r="F28" s="6" t="s">
        <v>132</v>
      </c>
      <c r="G28" s="8">
        <v>0.0006944444444444445</v>
      </c>
      <c r="H28" s="8">
        <v>0.018287037037037036</v>
      </c>
      <c r="I28" s="8">
        <f t="shared" si="2"/>
        <v>0.01759259259259259</v>
      </c>
      <c r="J28" s="9">
        <v>7</v>
      </c>
      <c r="K28" s="6">
        <f t="shared" si="3"/>
        <v>3</v>
      </c>
      <c r="L28" s="180"/>
    </row>
    <row r="29" spans="1:12" ht="15.75" customHeight="1">
      <c r="A29" s="6">
        <v>4</v>
      </c>
      <c r="B29" s="6">
        <v>93</v>
      </c>
      <c r="C29" s="7" t="s">
        <v>23</v>
      </c>
      <c r="D29" s="7" t="s">
        <v>152</v>
      </c>
      <c r="E29" s="6">
        <v>2005</v>
      </c>
      <c r="F29" s="6" t="s">
        <v>132</v>
      </c>
      <c r="G29" s="8">
        <v>0.004166666666666667</v>
      </c>
      <c r="H29" s="8">
        <v>0.022881944444444444</v>
      </c>
      <c r="I29" s="8">
        <f t="shared" si="2"/>
        <v>0.01871527777777778</v>
      </c>
      <c r="J29" s="9">
        <v>7</v>
      </c>
      <c r="K29" s="6">
        <f t="shared" si="3"/>
        <v>4</v>
      </c>
      <c r="L29" s="180"/>
    </row>
    <row r="30" spans="1:12" ht="15.75" customHeight="1">
      <c r="A30" s="6">
        <v>5</v>
      </c>
      <c r="B30" s="6">
        <v>91</v>
      </c>
      <c r="C30" s="7" t="s">
        <v>24</v>
      </c>
      <c r="D30" s="7" t="s">
        <v>158</v>
      </c>
      <c r="E30" s="6">
        <v>2006</v>
      </c>
      <c r="F30" s="6" t="s">
        <v>132</v>
      </c>
      <c r="G30" s="8">
        <v>0.0020833333333333333</v>
      </c>
      <c r="H30" s="8">
        <v>0.026238425925925925</v>
      </c>
      <c r="I30" s="8">
        <f t="shared" si="2"/>
        <v>0.024155092592592593</v>
      </c>
      <c r="J30" s="9">
        <v>7</v>
      </c>
      <c r="K30" s="6">
        <f t="shared" si="3"/>
        <v>5</v>
      </c>
      <c r="L30" s="180"/>
    </row>
    <row r="31" spans="1:12" ht="15.75" customHeight="1">
      <c r="A31" s="6">
        <v>6</v>
      </c>
      <c r="B31" s="6">
        <v>90</v>
      </c>
      <c r="C31" s="7" t="s">
        <v>25</v>
      </c>
      <c r="D31" s="7" t="s">
        <v>158</v>
      </c>
      <c r="E31" s="6">
        <v>2006</v>
      </c>
      <c r="F31" s="6" t="s">
        <v>132</v>
      </c>
      <c r="G31" s="8">
        <v>0.0034722222222222225</v>
      </c>
      <c r="H31" s="8">
        <v>0.05603009259259259</v>
      </c>
      <c r="I31" s="8">
        <f t="shared" si="2"/>
        <v>0.052557870370370366</v>
      </c>
      <c r="J31" s="9">
        <v>7</v>
      </c>
      <c r="K31" s="6">
        <f t="shared" si="3"/>
        <v>6</v>
      </c>
      <c r="L31" s="180"/>
    </row>
    <row r="32" spans="1:12" ht="15.75" customHeight="1">
      <c r="A32" s="6">
        <v>7</v>
      </c>
      <c r="B32" s="6">
        <v>62</v>
      </c>
      <c r="C32" s="7" t="s">
        <v>26</v>
      </c>
      <c r="D32" s="7" t="s">
        <v>156</v>
      </c>
      <c r="E32" s="6">
        <v>2006</v>
      </c>
      <c r="F32" s="6" t="s">
        <v>131</v>
      </c>
      <c r="G32" s="8">
        <v>0</v>
      </c>
      <c r="H32" s="8">
        <v>0.01556712962962963</v>
      </c>
      <c r="I32" s="8">
        <f t="shared" si="2"/>
        <v>0.01556712962962963</v>
      </c>
      <c r="J32" s="9">
        <v>6</v>
      </c>
      <c r="K32" s="15">
        <v>7</v>
      </c>
      <c r="L32" s="180"/>
    </row>
    <row r="33" spans="1:10" s="18" customFormat="1" ht="20.25" customHeight="1">
      <c r="A33" s="48"/>
      <c r="C33" s="42" t="s">
        <v>294</v>
      </c>
      <c r="D33" s="42"/>
      <c r="E33" s="143"/>
      <c r="F33" s="89"/>
      <c r="G33" s="90"/>
      <c r="H33" s="103"/>
      <c r="I33" s="104"/>
      <c r="J33" s="104"/>
    </row>
    <row r="34" spans="1:12" ht="24.75" customHeight="1">
      <c r="A34" s="13" t="s">
        <v>28</v>
      </c>
      <c r="B34" s="10"/>
      <c r="C34" s="179" t="s">
        <v>112</v>
      </c>
      <c r="D34" s="12"/>
      <c r="E34" s="12"/>
      <c r="F34" s="12"/>
      <c r="G34" s="12"/>
      <c r="H34" s="12"/>
      <c r="I34" s="12"/>
      <c r="J34" s="12"/>
      <c r="K34" s="12"/>
      <c r="L34" s="1"/>
    </row>
    <row r="35" spans="1:14" ht="15.75" customHeight="1">
      <c r="A35" s="6">
        <v>1</v>
      </c>
      <c r="B35" s="6">
        <v>12</v>
      </c>
      <c r="C35" s="7" t="s">
        <v>41</v>
      </c>
      <c r="D35" s="7" t="s">
        <v>36</v>
      </c>
      <c r="E35" s="6">
        <v>2004</v>
      </c>
      <c r="F35" s="6" t="s">
        <v>132</v>
      </c>
      <c r="G35" s="8">
        <v>0.006944444444444444</v>
      </c>
      <c r="H35" s="8">
        <v>0.02127314814814815</v>
      </c>
      <c r="I35" s="8">
        <f aca="true" t="shared" si="4" ref="I35:I51">H35-G35</f>
        <v>0.014328703703703705</v>
      </c>
      <c r="J35" s="9">
        <v>9</v>
      </c>
      <c r="K35" s="6">
        <f>_xlfn.RANK.EQ(I35,$I$35:$I$47,1)</f>
        <v>1</v>
      </c>
      <c r="L35" s="6">
        <v>3</v>
      </c>
      <c r="M35">
        <v>1238</v>
      </c>
      <c r="N35">
        <v>100</v>
      </c>
    </row>
    <row r="36" spans="1:14" ht="15.75" customHeight="1">
      <c r="A36" s="6">
        <v>2</v>
      </c>
      <c r="B36" s="6">
        <v>55</v>
      </c>
      <c r="C36" s="7" t="s">
        <v>29</v>
      </c>
      <c r="D36" s="7" t="s">
        <v>152</v>
      </c>
      <c r="E36" s="6">
        <v>2003</v>
      </c>
      <c r="F36" s="6" t="s">
        <v>132</v>
      </c>
      <c r="G36" s="8">
        <v>0.0125</v>
      </c>
      <c r="H36" s="8">
        <v>0.028425925925925924</v>
      </c>
      <c r="I36" s="8">
        <f t="shared" si="4"/>
        <v>0.015925925925925923</v>
      </c>
      <c r="J36" s="9">
        <v>9</v>
      </c>
      <c r="K36" s="6">
        <f aca="true" t="shared" si="5" ref="K36:K47">_xlfn.RANK.EQ(I36,$I$35:$I$47,1)</f>
        <v>2</v>
      </c>
      <c r="L36" s="6" t="s">
        <v>139</v>
      </c>
      <c r="M36">
        <f>$M$35*N36/100</f>
        <v>1349.42</v>
      </c>
      <c r="N36">
        <v>109</v>
      </c>
    </row>
    <row r="37" spans="1:14" ht="15.75" customHeight="1">
      <c r="A37" s="6">
        <v>3</v>
      </c>
      <c r="B37" s="6">
        <v>59</v>
      </c>
      <c r="C37" s="7" t="s">
        <v>30</v>
      </c>
      <c r="D37" s="7" t="s">
        <v>152</v>
      </c>
      <c r="E37" s="6">
        <v>2003</v>
      </c>
      <c r="F37" s="6" t="s">
        <v>131</v>
      </c>
      <c r="G37" s="8">
        <v>0.011111111111111112</v>
      </c>
      <c r="H37" s="8">
        <v>0.029270833333333333</v>
      </c>
      <c r="I37" s="8">
        <f t="shared" si="4"/>
        <v>0.018159722222222223</v>
      </c>
      <c r="J37" s="9">
        <v>9</v>
      </c>
      <c r="K37" s="6">
        <f t="shared" si="5"/>
        <v>3</v>
      </c>
      <c r="L37" s="6" t="s">
        <v>139</v>
      </c>
      <c r="M37">
        <f>$M$35*N37/100</f>
        <v>1584.64</v>
      </c>
      <c r="N37">
        <v>128</v>
      </c>
    </row>
    <row r="38" spans="1:14" ht="15.75" customHeight="1">
      <c r="A38" s="6">
        <v>4</v>
      </c>
      <c r="B38" s="6">
        <v>24</v>
      </c>
      <c r="C38" s="7" t="s">
        <v>39</v>
      </c>
      <c r="D38" s="7" t="s">
        <v>153</v>
      </c>
      <c r="E38" s="6">
        <v>2004</v>
      </c>
      <c r="F38" s="6" t="s">
        <v>131</v>
      </c>
      <c r="G38" s="8">
        <v>0.0020833333333333333</v>
      </c>
      <c r="H38" s="8">
        <v>0.02048611111111111</v>
      </c>
      <c r="I38" s="8">
        <f t="shared" si="4"/>
        <v>0.01840277777777778</v>
      </c>
      <c r="J38" s="9">
        <v>9</v>
      </c>
      <c r="K38" s="6">
        <f t="shared" si="5"/>
        <v>4</v>
      </c>
      <c r="L38" s="6" t="s">
        <v>131</v>
      </c>
      <c r="M38">
        <f>$M$35*N38/100</f>
        <v>1857</v>
      </c>
      <c r="N38">
        <v>150</v>
      </c>
    </row>
    <row r="39" spans="1:12" ht="15.75" customHeight="1">
      <c r="A39" s="6">
        <v>5</v>
      </c>
      <c r="B39" s="6">
        <v>84</v>
      </c>
      <c r="C39" s="7" t="s">
        <v>31</v>
      </c>
      <c r="D39" s="7" t="s">
        <v>148</v>
      </c>
      <c r="E39" s="6">
        <v>2003</v>
      </c>
      <c r="F39" s="6" t="s">
        <v>132</v>
      </c>
      <c r="G39" s="8">
        <v>0.002777777777777778</v>
      </c>
      <c r="H39" s="8">
        <v>0.02119212962962963</v>
      </c>
      <c r="I39" s="8">
        <f t="shared" si="4"/>
        <v>0.018414351851851852</v>
      </c>
      <c r="J39" s="9">
        <v>9</v>
      </c>
      <c r="K39" s="6">
        <f t="shared" si="5"/>
        <v>5</v>
      </c>
      <c r="L39" s="6" t="s">
        <v>131</v>
      </c>
    </row>
    <row r="40" spans="1:12" ht="15.75" customHeight="1">
      <c r="A40" s="6">
        <v>6</v>
      </c>
      <c r="B40" s="6">
        <v>18</v>
      </c>
      <c r="C40" s="7" t="s">
        <v>25</v>
      </c>
      <c r="D40" s="7" t="s">
        <v>134</v>
      </c>
      <c r="E40" s="6">
        <v>2003</v>
      </c>
      <c r="F40" s="6">
        <v>2</v>
      </c>
      <c r="G40" s="8">
        <v>0</v>
      </c>
      <c r="H40" s="8">
        <v>0.01916666666666667</v>
      </c>
      <c r="I40" s="8">
        <f t="shared" si="4"/>
        <v>0.01916666666666667</v>
      </c>
      <c r="J40" s="9">
        <v>9</v>
      </c>
      <c r="K40" s="6">
        <f t="shared" si="5"/>
        <v>6</v>
      </c>
      <c r="L40" s="6" t="s">
        <v>131</v>
      </c>
    </row>
    <row r="41" spans="1:12" ht="15.75" customHeight="1">
      <c r="A41" s="6">
        <v>8</v>
      </c>
      <c r="B41" s="6">
        <v>14</v>
      </c>
      <c r="C41" s="7" t="s">
        <v>44</v>
      </c>
      <c r="D41" s="7" t="s">
        <v>36</v>
      </c>
      <c r="E41" s="6">
        <v>2003</v>
      </c>
      <c r="F41" s="6" t="s">
        <v>132</v>
      </c>
      <c r="G41" s="8">
        <v>0.011805555555555555</v>
      </c>
      <c r="H41" s="8">
        <v>0.031006944444444445</v>
      </c>
      <c r="I41" s="8">
        <f t="shared" si="4"/>
        <v>0.01920138888888889</v>
      </c>
      <c r="J41" s="9">
        <v>9</v>
      </c>
      <c r="K41" s="6">
        <f t="shared" si="5"/>
        <v>7</v>
      </c>
      <c r="L41" s="6" t="s">
        <v>131</v>
      </c>
    </row>
    <row r="42" spans="1:12" ht="15.75" customHeight="1">
      <c r="A42" s="6">
        <v>9</v>
      </c>
      <c r="B42" s="6">
        <v>56</v>
      </c>
      <c r="C42" s="7" t="s">
        <v>40</v>
      </c>
      <c r="D42" s="7" t="s">
        <v>152</v>
      </c>
      <c r="E42" s="6">
        <v>2003</v>
      </c>
      <c r="F42" s="6" t="s">
        <v>131</v>
      </c>
      <c r="G42" s="8">
        <v>0.0034722222222222225</v>
      </c>
      <c r="H42" s="8">
        <v>0.028425925925925924</v>
      </c>
      <c r="I42" s="8">
        <f t="shared" si="4"/>
        <v>0.0249537037037037</v>
      </c>
      <c r="J42" s="9">
        <v>9</v>
      </c>
      <c r="K42" s="6">
        <f t="shared" si="5"/>
        <v>8</v>
      </c>
      <c r="L42" s="6" t="s">
        <v>205</v>
      </c>
    </row>
    <row r="43" spans="1:12" ht="15.75" customHeight="1">
      <c r="A43" s="6">
        <v>10</v>
      </c>
      <c r="B43" s="6">
        <v>72</v>
      </c>
      <c r="C43" s="7" t="s">
        <v>32</v>
      </c>
      <c r="D43" s="7" t="s">
        <v>157</v>
      </c>
      <c r="E43" s="6">
        <v>2004</v>
      </c>
      <c r="F43" s="6" t="s">
        <v>135</v>
      </c>
      <c r="G43" s="8">
        <v>0.010416666666666666</v>
      </c>
      <c r="H43" s="8">
        <v>0.03738425925925926</v>
      </c>
      <c r="I43" s="8">
        <f t="shared" si="4"/>
        <v>0.0269675925925926</v>
      </c>
      <c r="J43" s="9">
        <v>9</v>
      </c>
      <c r="K43" s="6">
        <f t="shared" si="5"/>
        <v>9</v>
      </c>
      <c r="L43" s="6"/>
    </row>
    <row r="44" spans="1:12" ht="15.75" customHeight="1">
      <c r="A44" s="6">
        <v>11</v>
      </c>
      <c r="B44" s="6">
        <v>58</v>
      </c>
      <c r="C44" s="7" t="s">
        <v>33</v>
      </c>
      <c r="D44" s="7" t="s">
        <v>152</v>
      </c>
      <c r="E44" s="6">
        <v>2003</v>
      </c>
      <c r="F44" s="6" t="s">
        <v>132</v>
      </c>
      <c r="G44" s="8">
        <v>0.0006944444444444445</v>
      </c>
      <c r="H44" s="8">
        <v>0.027997685185185184</v>
      </c>
      <c r="I44" s="8">
        <f t="shared" si="4"/>
        <v>0.02730324074074074</v>
      </c>
      <c r="J44" s="9">
        <v>9</v>
      </c>
      <c r="K44" s="6">
        <f t="shared" si="5"/>
        <v>10</v>
      </c>
      <c r="L44" s="6"/>
    </row>
    <row r="45" spans="1:12" ht="15.75" customHeight="1">
      <c r="A45" s="6">
        <v>13</v>
      </c>
      <c r="B45" s="6">
        <v>70</v>
      </c>
      <c r="C45" s="7" t="s">
        <v>34</v>
      </c>
      <c r="D45" s="7" t="s">
        <v>155</v>
      </c>
      <c r="E45" s="6">
        <v>2003</v>
      </c>
      <c r="F45" s="6" t="s">
        <v>135</v>
      </c>
      <c r="G45" s="8">
        <v>0.001388888888888889</v>
      </c>
      <c r="H45" s="8">
        <v>0.029456018518518517</v>
      </c>
      <c r="I45" s="8">
        <f t="shared" si="4"/>
        <v>0.02806712962962963</v>
      </c>
      <c r="J45" s="9">
        <v>9</v>
      </c>
      <c r="K45" s="6">
        <f t="shared" si="5"/>
        <v>11</v>
      </c>
      <c r="L45" s="6"/>
    </row>
    <row r="46" spans="1:12" ht="15.75" customHeight="1">
      <c r="A46" s="6">
        <v>14</v>
      </c>
      <c r="B46" s="6">
        <v>13</v>
      </c>
      <c r="C46" s="7" t="s">
        <v>35</v>
      </c>
      <c r="D46" s="7" t="s">
        <v>36</v>
      </c>
      <c r="E46" s="6">
        <v>2003</v>
      </c>
      <c r="F46" s="6" t="s">
        <v>132</v>
      </c>
      <c r="G46" s="8">
        <v>0.008333333333333333</v>
      </c>
      <c r="H46" s="8">
        <v>0.038125</v>
      </c>
      <c r="I46" s="8">
        <f t="shared" si="4"/>
        <v>0.029791666666666668</v>
      </c>
      <c r="J46" s="9">
        <v>9</v>
      </c>
      <c r="K46" s="6">
        <f t="shared" si="5"/>
        <v>12</v>
      </c>
      <c r="L46" s="6"/>
    </row>
    <row r="47" spans="1:12" ht="15.75" customHeight="1">
      <c r="A47" s="6">
        <v>15</v>
      </c>
      <c r="B47" s="6">
        <v>57</v>
      </c>
      <c r="C47" s="7" t="s">
        <v>37</v>
      </c>
      <c r="D47" s="7" t="s">
        <v>152</v>
      </c>
      <c r="E47" s="6">
        <v>2004</v>
      </c>
      <c r="F47" s="6" t="s">
        <v>132</v>
      </c>
      <c r="G47" s="8">
        <v>0.005555555555555556</v>
      </c>
      <c r="H47" s="8">
        <v>0.03546296296296297</v>
      </c>
      <c r="I47" s="8">
        <f t="shared" si="4"/>
        <v>0.02990740740740741</v>
      </c>
      <c r="J47" s="9">
        <v>9</v>
      </c>
      <c r="K47" s="6">
        <f t="shared" si="5"/>
        <v>13</v>
      </c>
      <c r="L47" s="6"/>
    </row>
    <row r="48" spans="1:12" ht="15.75" customHeight="1">
      <c r="A48" s="6">
        <v>16</v>
      </c>
      <c r="B48" s="6">
        <v>60</v>
      </c>
      <c r="C48" s="7" t="s">
        <v>43</v>
      </c>
      <c r="D48" s="7" t="s">
        <v>152</v>
      </c>
      <c r="E48" s="6">
        <v>2003</v>
      </c>
      <c r="F48" s="6" t="s">
        <v>132</v>
      </c>
      <c r="G48" s="8">
        <v>0.009722222222222222</v>
      </c>
      <c r="H48" s="8">
        <v>0.02395833333333333</v>
      </c>
      <c r="I48" s="8">
        <f t="shared" si="4"/>
        <v>0.014236111111111109</v>
      </c>
      <c r="J48" s="9">
        <v>8</v>
      </c>
      <c r="K48" s="6">
        <v>8</v>
      </c>
      <c r="L48" s="6"/>
    </row>
    <row r="49" spans="1:12" ht="15.75" customHeight="1">
      <c r="A49" s="6">
        <v>17</v>
      </c>
      <c r="B49" s="6">
        <v>7</v>
      </c>
      <c r="C49" s="7" t="s">
        <v>38</v>
      </c>
      <c r="D49" s="7" t="s">
        <v>36</v>
      </c>
      <c r="E49" s="6">
        <v>2003</v>
      </c>
      <c r="F49" s="6" t="s">
        <v>132</v>
      </c>
      <c r="G49" s="8">
        <v>0.004861111111111111</v>
      </c>
      <c r="H49" s="8">
        <v>0.038125</v>
      </c>
      <c r="I49" s="8">
        <f t="shared" si="4"/>
        <v>0.033263888888888885</v>
      </c>
      <c r="J49" s="9">
        <v>8</v>
      </c>
      <c r="K49" s="6">
        <v>9</v>
      </c>
      <c r="L49" s="6"/>
    </row>
    <row r="50" spans="1:12" ht="15.75" customHeight="1">
      <c r="A50" s="6">
        <v>18</v>
      </c>
      <c r="B50" s="6">
        <v>74</v>
      </c>
      <c r="C50" s="7" t="s">
        <v>42</v>
      </c>
      <c r="D50" s="7" t="s">
        <v>157</v>
      </c>
      <c r="E50" s="6">
        <v>2004</v>
      </c>
      <c r="F50" s="6" t="s">
        <v>135</v>
      </c>
      <c r="G50" s="8">
        <v>0.009027777777777777</v>
      </c>
      <c r="H50" s="8">
        <v>0.055833333333333325</v>
      </c>
      <c r="I50" s="8">
        <f t="shared" si="4"/>
        <v>0.046805555555555545</v>
      </c>
      <c r="J50" s="9">
        <v>7</v>
      </c>
      <c r="K50" s="15">
        <v>10</v>
      </c>
      <c r="L50" s="180"/>
    </row>
    <row r="51" spans="1:12" ht="15.75">
      <c r="A51" s="6">
        <v>19</v>
      </c>
      <c r="B51" s="6">
        <v>81</v>
      </c>
      <c r="C51" s="7" t="s">
        <v>106</v>
      </c>
      <c r="D51" s="7" t="s">
        <v>159</v>
      </c>
      <c r="E51" s="6">
        <v>2004</v>
      </c>
      <c r="F51" s="6" t="s">
        <v>132</v>
      </c>
      <c r="G51" s="8">
        <v>0.0062499999999999995</v>
      </c>
      <c r="H51" s="8">
        <v>0.08333333333333333</v>
      </c>
      <c r="I51" s="8">
        <f t="shared" si="4"/>
        <v>0.07708333333333332</v>
      </c>
      <c r="J51" s="9"/>
      <c r="K51" s="6">
        <v>11</v>
      </c>
      <c r="L51" s="180"/>
    </row>
    <row r="52" spans="1:10" s="18" customFormat="1" ht="18.75" customHeight="1">
      <c r="A52" s="48"/>
      <c r="C52" s="42" t="s">
        <v>352</v>
      </c>
      <c r="D52" s="42"/>
      <c r="E52" s="143"/>
      <c r="F52" s="89"/>
      <c r="G52" s="90"/>
      <c r="H52" s="103"/>
      <c r="I52" s="104"/>
      <c r="J52" s="104"/>
    </row>
    <row r="53" spans="1:10" s="18" customFormat="1" ht="15.75" customHeight="1">
      <c r="A53" s="48"/>
      <c r="C53" s="42">
        <v>3</v>
      </c>
      <c r="D53" s="89" t="s">
        <v>358</v>
      </c>
      <c r="F53" s="89"/>
      <c r="H53" s="103"/>
      <c r="I53" s="11">
        <v>0.015613425925925926</v>
      </c>
      <c r="J53" s="104"/>
    </row>
    <row r="54" spans="1:9" s="18" customFormat="1" ht="15.75">
      <c r="A54" s="37"/>
      <c r="C54" s="38" t="s">
        <v>139</v>
      </c>
      <c r="D54" s="39" t="s">
        <v>359</v>
      </c>
      <c r="I54" s="11">
        <v>0.018333333333333333</v>
      </c>
    </row>
    <row r="55" spans="1:9" s="18" customFormat="1" ht="15.75">
      <c r="A55" s="37"/>
      <c r="C55" s="38" t="s">
        <v>131</v>
      </c>
      <c r="D55" s="39" t="s">
        <v>360</v>
      </c>
      <c r="I55" s="11">
        <v>0.021493055555555557</v>
      </c>
    </row>
    <row r="56" spans="1:12" ht="24" customHeight="1">
      <c r="A56" s="13" t="s">
        <v>45</v>
      </c>
      <c r="B56" s="10"/>
      <c r="C56" s="179" t="s">
        <v>108</v>
      </c>
      <c r="D56" s="12"/>
      <c r="E56" s="12"/>
      <c r="F56" s="12"/>
      <c r="G56" s="12"/>
      <c r="H56" s="12"/>
      <c r="I56" s="12"/>
      <c r="J56" s="12"/>
      <c r="K56" s="12"/>
      <c r="L56" s="1"/>
    </row>
    <row r="57" spans="1:12" ht="15.75" customHeight="1">
      <c r="A57" s="6">
        <v>1</v>
      </c>
      <c r="B57" s="6">
        <v>88</v>
      </c>
      <c r="C57" s="7" t="s">
        <v>46</v>
      </c>
      <c r="D57" s="7" t="s">
        <v>148</v>
      </c>
      <c r="E57" s="6">
        <v>2003</v>
      </c>
      <c r="F57" s="6" t="s">
        <v>132</v>
      </c>
      <c r="G57" s="8">
        <v>0.0034722222222222225</v>
      </c>
      <c r="H57" s="8">
        <v>0.017719907407407406</v>
      </c>
      <c r="I57" s="8">
        <f aca="true" t="shared" si="6" ref="I57:I73">H57-G57</f>
        <v>0.014247685185185184</v>
      </c>
      <c r="J57" s="6">
        <v>8</v>
      </c>
      <c r="K57" s="6">
        <f>_xlfn.RANK.EQ(I57,$I$57:$I$73,1)</f>
        <v>1</v>
      </c>
      <c r="L57" s="180"/>
    </row>
    <row r="58" spans="1:12" ht="15.75" customHeight="1">
      <c r="A58" s="6">
        <v>3</v>
      </c>
      <c r="B58" s="6">
        <v>45</v>
      </c>
      <c r="C58" s="7" t="s">
        <v>47</v>
      </c>
      <c r="D58" s="7" t="s">
        <v>48</v>
      </c>
      <c r="E58" s="6">
        <v>2003</v>
      </c>
      <c r="F58" s="6" t="s">
        <v>132</v>
      </c>
      <c r="G58" s="8">
        <v>0.001388888888888889</v>
      </c>
      <c r="H58" s="8">
        <v>0.015891203703703703</v>
      </c>
      <c r="I58" s="8">
        <f t="shared" si="6"/>
        <v>0.014502314814814813</v>
      </c>
      <c r="J58" s="6">
        <v>8</v>
      </c>
      <c r="K58" s="6">
        <f aca="true" t="shared" si="7" ref="K58:K73">_xlfn.RANK.EQ(I58,$I$57:$I$73,1)</f>
        <v>2</v>
      </c>
      <c r="L58" s="180"/>
    </row>
    <row r="59" spans="1:12" ht="15.75" customHeight="1">
      <c r="A59" s="6">
        <v>4</v>
      </c>
      <c r="B59" s="6">
        <v>46</v>
      </c>
      <c r="C59" s="7" t="s">
        <v>49</v>
      </c>
      <c r="D59" s="7" t="s">
        <v>48</v>
      </c>
      <c r="E59" s="6">
        <v>2003</v>
      </c>
      <c r="F59" s="6" t="s">
        <v>132</v>
      </c>
      <c r="G59" s="8">
        <v>0.00625</v>
      </c>
      <c r="H59" s="8">
        <v>0.021168981481481483</v>
      </c>
      <c r="I59" s="8">
        <f t="shared" si="6"/>
        <v>0.014918981481481483</v>
      </c>
      <c r="J59" s="6">
        <v>8</v>
      </c>
      <c r="K59" s="6">
        <f t="shared" si="7"/>
        <v>3</v>
      </c>
      <c r="L59" s="180"/>
    </row>
    <row r="60" spans="1:12" ht="15.75" customHeight="1">
      <c r="A60" s="6">
        <v>5</v>
      </c>
      <c r="B60" s="6">
        <v>43</v>
      </c>
      <c r="C60" s="7" t="s">
        <v>50</v>
      </c>
      <c r="D60" s="7" t="s">
        <v>51</v>
      </c>
      <c r="E60" s="6">
        <v>2003</v>
      </c>
      <c r="F60" s="6" t="s">
        <v>132</v>
      </c>
      <c r="G60" s="8">
        <v>0</v>
      </c>
      <c r="H60" s="8">
        <v>0.015277777777777777</v>
      </c>
      <c r="I60" s="8">
        <f t="shared" si="6"/>
        <v>0.015277777777777777</v>
      </c>
      <c r="J60" s="6">
        <v>8</v>
      </c>
      <c r="K60" s="6">
        <f t="shared" si="7"/>
        <v>4</v>
      </c>
      <c r="L60" s="180"/>
    </row>
    <row r="61" spans="1:12" ht="15.75" customHeight="1">
      <c r="A61" s="6">
        <v>6</v>
      </c>
      <c r="B61" s="6">
        <v>42</v>
      </c>
      <c r="C61" s="7" t="s">
        <v>52</v>
      </c>
      <c r="D61" s="7" t="s">
        <v>51</v>
      </c>
      <c r="E61" s="6">
        <v>2004</v>
      </c>
      <c r="F61" s="6" t="s">
        <v>132</v>
      </c>
      <c r="G61" s="8">
        <v>0.004861111111111111</v>
      </c>
      <c r="H61" s="8">
        <v>0.020682870370370372</v>
      </c>
      <c r="I61" s="8">
        <f t="shared" si="6"/>
        <v>0.01582175925925926</v>
      </c>
      <c r="J61" s="6">
        <v>8</v>
      </c>
      <c r="K61" s="6">
        <f t="shared" si="7"/>
        <v>5</v>
      </c>
      <c r="L61" s="180"/>
    </row>
    <row r="62" spans="1:12" ht="15.75" customHeight="1">
      <c r="A62" s="6">
        <v>7</v>
      </c>
      <c r="B62" s="6">
        <v>5</v>
      </c>
      <c r="C62" s="7" t="s">
        <v>53</v>
      </c>
      <c r="D62" s="7" t="s">
        <v>149</v>
      </c>
      <c r="E62" s="6">
        <v>2004</v>
      </c>
      <c r="F62" s="6" t="s">
        <v>135</v>
      </c>
      <c r="G62" s="8">
        <v>0.011805555555555555</v>
      </c>
      <c r="H62" s="8">
        <v>0.02854166666666667</v>
      </c>
      <c r="I62" s="8">
        <f t="shared" si="6"/>
        <v>0.016736111111111115</v>
      </c>
      <c r="J62" s="6">
        <v>8</v>
      </c>
      <c r="K62" s="6">
        <f t="shared" si="7"/>
        <v>6</v>
      </c>
      <c r="L62" s="180"/>
    </row>
    <row r="63" spans="1:12" ht="15.75" customHeight="1">
      <c r="A63" s="6">
        <v>8</v>
      </c>
      <c r="B63" s="6">
        <v>87</v>
      </c>
      <c r="C63" s="7" t="s">
        <v>54</v>
      </c>
      <c r="D63" s="7" t="s">
        <v>148</v>
      </c>
      <c r="E63" s="6">
        <v>2003</v>
      </c>
      <c r="F63" s="6" t="s">
        <v>132</v>
      </c>
      <c r="G63" s="8">
        <v>0.0125</v>
      </c>
      <c r="H63" s="8">
        <v>0.029826388888888892</v>
      </c>
      <c r="I63" s="8">
        <f t="shared" si="6"/>
        <v>0.01732638888888889</v>
      </c>
      <c r="J63" s="6">
        <v>8</v>
      </c>
      <c r="K63" s="6">
        <f t="shared" si="7"/>
        <v>7</v>
      </c>
      <c r="L63" s="180"/>
    </row>
    <row r="64" spans="1:12" ht="15.75" customHeight="1">
      <c r="A64" s="6">
        <v>9</v>
      </c>
      <c r="B64" s="6">
        <v>9</v>
      </c>
      <c r="C64" s="7" t="s">
        <v>55</v>
      </c>
      <c r="D64" s="7" t="s">
        <v>36</v>
      </c>
      <c r="E64" s="6">
        <v>2003</v>
      </c>
      <c r="F64" s="6" t="s">
        <v>132</v>
      </c>
      <c r="G64" s="8">
        <v>0.011111111111111112</v>
      </c>
      <c r="H64" s="8">
        <v>0.02908564814814815</v>
      </c>
      <c r="I64" s="8">
        <f t="shared" si="6"/>
        <v>0.01797453703703704</v>
      </c>
      <c r="J64" s="6">
        <v>8</v>
      </c>
      <c r="K64" s="6">
        <f t="shared" si="7"/>
        <v>8</v>
      </c>
      <c r="L64" s="180"/>
    </row>
    <row r="65" spans="1:12" ht="15.75" customHeight="1">
      <c r="A65" s="6">
        <v>10</v>
      </c>
      <c r="B65" s="6">
        <v>15</v>
      </c>
      <c r="C65" s="7" t="s">
        <v>56</v>
      </c>
      <c r="D65" s="7" t="s">
        <v>134</v>
      </c>
      <c r="E65" s="6">
        <v>2004</v>
      </c>
      <c r="F65" s="6" t="s">
        <v>132</v>
      </c>
      <c r="G65" s="8">
        <v>0.008333333333333333</v>
      </c>
      <c r="H65" s="8">
        <v>0.02667824074074074</v>
      </c>
      <c r="I65" s="8">
        <f t="shared" si="6"/>
        <v>0.018344907407407407</v>
      </c>
      <c r="J65" s="6">
        <v>8</v>
      </c>
      <c r="K65" s="6">
        <f t="shared" si="7"/>
        <v>9</v>
      </c>
      <c r="L65" s="180"/>
    </row>
    <row r="66" spans="1:12" ht="15.75" customHeight="1">
      <c r="A66" s="6">
        <v>11</v>
      </c>
      <c r="B66" s="6">
        <v>77</v>
      </c>
      <c r="C66" s="7" t="s">
        <v>57</v>
      </c>
      <c r="D66" s="7" t="s">
        <v>157</v>
      </c>
      <c r="E66" s="6">
        <v>2003</v>
      </c>
      <c r="F66" s="6" t="s">
        <v>135</v>
      </c>
      <c r="G66" s="8">
        <v>0.004166666666666667</v>
      </c>
      <c r="H66" s="8">
        <v>0.02255787037037037</v>
      </c>
      <c r="I66" s="8">
        <f t="shared" si="6"/>
        <v>0.018391203703703705</v>
      </c>
      <c r="J66" s="6">
        <v>8</v>
      </c>
      <c r="K66" s="6">
        <f t="shared" si="7"/>
        <v>10</v>
      </c>
      <c r="L66" s="180"/>
    </row>
    <row r="67" spans="1:12" ht="15.75" customHeight="1">
      <c r="A67" s="6">
        <v>12</v>
      </c>
      <c r="B67" s="6">
        <v>8</v>
      </c>
      <c r="C67" s="7" t="s">
        <v>58</v>
      </c>
      <c r="D67" s="7" t="s">
        <v>36</v>
      </c>
      <c r="E67" s="6">
        <v>2003</v>
      </c>
      <c r="F67" s="6" t="s">
        <v>132</v>
      </c>
      <c r="G67" s="8">
        <v>0.009722222222222222</v>
      </c>
      <c r="H67" s="8">
        <v>0.02935185185185185</v>
      </c>
      <c r="I67" s="8">
        <f t="shared" si="6"/>
        <v>0.01962962962962963</v>
      </c>
      <c r="J67" s="6">
        <v>8</v>
      </c>
      <c r="K67" s="6">
        <f t="shared" si="7"/>
        <v>11</v>
      </c>
      <c r="L67" s="180"/>
    </row>
    <row r="68" spans="1:12" ht="15.75" customHeight="1">
      <c r="A68" s="6">
        <v>13</v>
      </c>
      <c r="B68" s="6">
        <v>27</v>
      </c>
      <c r="C68" s="7" t="s">
        <v>63</v>
      </c>
      <c r="D68" s="7" t="s">
        <v>153</v>
      </c>
      <c r="E68" s="6">
        <v>2003</v>
      </c>
      <c r="F68" s="6" t="s">
        <v>132</v>
      </c>
      <c r="G68" s="8">
        <v>0.006944444444444445</v>
      </c>
      <c r="H68" s="8">
        <v>0.028692129629629633</v>
      </c>
      <c r="I68" s="8">
        <f t="shared" si="6"/>
        <v>0.02174768518518519</v>
      </c>
      <c r="J68" s="6">
        <v>8</v>
      </c>
      <c r="K68" s="6">
        <f t="shared" si="7"/>
        <v>12</v>
      </c>
      <c r="L68" s="180"/>
    </row>
    <row r="69" spans="1:12" ht="15.75" customHeight="1">
      <c r="A69" s="6">
        <v>15</v>
      </c>
      <c r="B69" s="6">
        <v>54</v>
      </c>
      <c r="C69" s="7" t="s">
        <v>59</v>
      </c>
      <c r="D69" s="7" t="s">
        <v>152</v>
      </c>
      <c r="E69" s="6">
        <v>2004</v>
      </c>
      <c r="F69" s="6" t="s">
        <v>132</v>
      </c>
      <c r="G69" s="8">
        <v>0.010416666666666668</v>
      </c>
      <c r="H69" s="8">
        <v>0.032372685185185185</v>
      </c>
      <c r="I69" s="8">
        <f t="shared" si="6"/>
        <v>0.021956018518518517</v>
      </c>
      <c r="J69" s="6">
        <v>8</v>
      </c>
      <c r="K69" s="6">
        <f t="shared" si="7"/>
        <v>13</v>
      </c>
      <c r="L69" s="180"/>
    </row>
    <row r="70" spans="1:12" ht="15.75" customHeight="1">
      <c r="A70" s="6">
        <v>16</v>
      </c>
      <c r="B70" s="6">
        <v>3</v>
      </c>
      <c r="C70" s="7" t="s">
        <v>62</v>
      </c>
      <c r="D70" s="7" t="s">
        <v>149</v>
      </c>
      <c r="E70" s="6">
        <v>2003</v>
      </c>
      <c r="F70" s="6" t="s">
        <v>135</v>
      </c>
      <c r="G70" s="8">
        <v>0.0020833333333333333</v>
      </c>
      <c r="H70" s="8">
        <v>0.026909722222222224</v>
      </c>
      <c r="I70" s="8">
        <f t="shared" si="6"/>
        <v>0.02482638888888889</v>
      </c>
      <c r="J70" s="6">
        <v>8</v>
      </c>
      <c r="K70" s="6">
        <f t="shared" si="7"/>
        <v>14</v>
      </c>
      <c r="L70" s="180"/>
    </row>
    <row r="71" spans="1:12" ht="15.75" customHeight="1">
      <c r="A71" s="6">
        <v>17</v>
      </c>
      <c r="B71" s="6">
        <v>10</v>
      </c>
      <c r="C71" s="7" t="s">
        <v>64</v>
      </c>
      <c r="D71" s="7" t="s">
        <v>36</v>
      </c>
      <c r="E71" s="6">
        <v>2003</v>
      </c>
      <c r="F71" s="6" t="s">
        <v>132</v>
      </c>
      <c r="G71" s="8">
        <v>0.0076388888888888895</v>
      </c>
      <c r="H71" s="8">
        <v>0.035694444444444445</v>
      </c>
      <c r="I71" s="8">
        <f t="shared" si="6"/>
        <v>0.028055555555555556</v>
      </c>
      <c r="J71" s="6">
        <v>8</v>
      </c>
      <c r="K71" s="6">
        <f t="shared" si="7"/>
        <v>15</v>
      </c>
      <c r="L71" s="180"/>
    </row>
    <row r="72" spans="1:12" ht="15.75" customHeight="1">
      <c r="A72" s="6">
        <v>18</v>
      </c>
      <c r="B72" s="6">
        <v>11</v>
      </c>
      <c r="C72" s="7" t="s">
        <v>60</v>
      </c>
      <c r="D72" s="7" t="s">
        <v>36</v>
      </c>
      <c r="E72" s="6">
        <v>2003</v>
      </c>
      <c r="F72" s="6" t="s">
        <v>132</v>
      </c>
      <c r="G72" s="8">
        <v>0.002777777777777778</v>
      </c>
      <c r="H72" s="8">
        <v>0.032650462962962964</v>
      </c>
      <c r="I72" s="8">
        <f t="shared" si="6"/>
        <v>0.029872685185185186</v>
      </c>
      <c r="J72" s="6">
        <v>8</v>
      </c>
      <c r="K72" s="6">
        <f t="shared" si="7"/>
        <v>16</v>
      </c>
      <c r="L72" s="180"/>
    </row>
    <row r="73" spans="1:12" ht="15.75">
      <c r="A73" s="6">
        <v>19</v>
      </c>
      <c r="B73" s="6">
        <v>82</v>
      </c>
      <c r="C73" s="7" t="s">
        <v>61</v>
      </c>
      <c r="D73" s="7" t="s">
        <v>159</v>
      </c>
      <c r="E73" s="6">
        <v>2003</v>
      </c>
      <c r="F73" s="6" t="s">
        <v>132</v>
      </c>
      <c r="G73" s="8">
        <v>0.005555555555555556</v>
      </c>
      <c r="H73" s="8">
        <v>0.06648148148148149</v>
      </c>
      <c r="I73" s="8">
        <f t="shared" si="6"/>
        <v>0.06092592592592593</v>
      </c>
      <c r="J73" s="6">
        <v>8</v>
      </c>
      <c r="K73" s="6">
        <f t="shared" si="7"/>
        <v>17</v>
      </c>
      <c r="L73" s="180"/>
    </row>
    <row r="74" spans="1:10" s="18" customFormat="1" ht="19.5" customHeight="1">
      <c r="A74" s="48"/>
      <c r="C74" s="42" t="s">
        <v>294</v>
      </c>
      <c r="D74" s="42"/>
      <c r="E74" s="143"/>
      <c r="F74" s="89"/>
      <c r="G74" s="90"/>
      <c r="H74" s="103"/>
      <c r="I74" s="104"/>
      <c r="J74" s="104"/>
    </row>
    <row r="75" spans="1:12" ht="27.75" customHeight="1">
      <c r="A75" s="13" t="s">
        <v>65</v>
      </c>
      <c r="B75" s="10"/>
      <c r="C75" s="179" t="s">
        <v>113</v>
      </c>
      <c r="D75" s="12"/>
      <c r="E75" s="12"/>
      <c r="F75" s="12"/>
      <c r="G75" s="12"/>
      <c r="H75" s="12"/>
      <c r="I75" s="12"/>
      <c r="J75" s="12"/>
      <c r="K75" s="12"/>
      <c r="L75" s="1"/>
    </row>
    <row r="76" spans="1:14" ht="15.75" customHeight="1">
      <c r="A76" s="6">
        <v>1</v>
      </c>
      <c r="B76" s="6">
        <v>19</v>
      </c>
      <c r="C76" s="7" t="s">
        <v>66</v>
      </c>
      <c r="D76" s="7" t="s">
        <v>134</v>
      </c>
      <c r="E76" s="6">
        <v>2002</v>
      </c>
      <c r="F76" s="6">
        <v>2</v>
      </c>
      <c r="G76" s="8">
        <v>0.002777777777777778</v>
      </c>
      <c r="H76" s="8">
        <v>0.02039351851851852</v>
      </c>
      <c r="I76" s="8">
        <f aca="true" t="shared" si="8" ref="I76:I91">H76-G76</f>
        <v>0.01761574074074074</v>
      </c>
      <c r="J76" s="6">
        <v>11</v>
      </c>
      <c r="K76" s="6">
        <f>_xlfn.RANK.EQ(I76,$I$76:$I$90,1)</f>
        <v>1</v>
      </c>
      <c r="L76" s="6">
        <v>2</v>
      </c>
      <c r="M76">
        <v>1522</v>
      </c>
      <c r="N76">
        <v>100</v>
      </c>
    </row>
    <row r="77" spans="1:14" ht="15.75" customHeight="1">
      <c r="A77" s="6">
        <v>2</v>
      </c>
      <c r="B77" s="6">
        <v>47</v>
      </c>
      <c r="C77" s="7" t="s">
        <v>67</v>
      </c>
      <c r="D77" s="7" t="s">
        <v>48</v>
      </c>
      <c r="E77" s="6">
        <v>2001</v>
      </c>
      <c r="F77" s="6" t="s">
        <v>135</v>
      </c>
      <c r="G77" s="8">
        <v>0.006944444444444445</v>
      </c>
      <c r="H77" s="8">
        <v>0.02460648148148148</v>
      </c>
      <c r="I77" s="8">
        <f t="shared" si="8"/>
        <v>0.017662037037037035</v>
      </c>
      <c r="J77" s="6">
        <v>11</v>
      </c>
      <c r="K77" s="6">
        <f aca="true" t="shared" si="9" ref="K77:K90">_xlfn.RANK.EQ(I77,$I$76:$I$90,1)</f>
        <v>2</v>
      </c>
      <c r="L77" s="6">
        <v>2</v>
      </c>
      <c r="M77">
        <f>$M$76*N77/100</f>
        <v>1658.98</v>
      </c>
      <c r="N77">
        <v>109</v>
      </c>
    </row>
    <row r="78" spans="1:14" ht="15.75" customHeight="1">
      <c r="A78" s="6">
        <v>3</v>
      </c>
      <c r="B78" s="6">
        <v>41</v>
      </c>
      <c r="C78" s="7" t="s">
        <v>78</v>
      </c>
      <c r="D78" s="7" t="s">
        <v>51</v>
      </c>
      <c r="E78" s="6">
        <v>2001</v>
      </c>
      <c r="F78" s="6">
        <v>3</v>
      </c>
      <c r="G78" s="8">
        <v>0.0076388888888888895</v>
      </c>
      <c r="H78" s="8">
        <v>0.027685185185185188</v>
      </c>
      <c r="I78" s="8">
        <f t="shared" si="8"/>
        <v>0.020046296296296298</v>
      </c>
      <c r="J78" s="6">
        <v>11</v>
      </c>
      <c r="K78" s="6">
        <f t="shared" si="9"/>
        <v>3</v>
      </c>
      <c r="L78" s="6">
        <v>3</v>
      </c>
      <c r="M78">
        <f>$M$76*N78/100</f>
        <v>1932.94</v>
      </c>
      <c r="N78">
        <v>127</v>
      </c>
    </row>
    <row r="79" spans="1:14" ht="15.75" customHeight="1">
      <c r="A79" s="6">
        <v>4</v>
      </c>
      <c r="B79" s="6">
        <v>36</v>
      </c>
      <c r="C79" s="7" t="s">
        <v>68</v>
      </c>
      <c r="D79" s="7" t="s">
        <v>51</v>
      </c>
      <c r="E79" s="6">
        <v>2001</v>
      </c>
      <c r="F79" s="6">
        <v>3</v>
      </c>
      <c r="G79" s="8">
        <v>0</v>
      </c>
      <c r="H79" s="8">
        <v>0.02091435185185185</v>
      </c>
      <c r="I79" s="8">
        <f t="shared" si="8"/>
        <v>0.02091435185185185</v>
      </c>
      <c r="J79" s="6">
        <v>11</v>
      </c>
      <c r="K79" s="6">
        <f t="shared" si="9"/>
        <v>4</v>
      </c>
      <c r="L79" s="6">
        <v>3</v>
      </c>
      <c r="M79">
        <f>$M$76*N79/100</f>
        <v>2313.44</v>
      </c>
      <c r="N79">
        <v>152</v>
      </c>
    </row>
    <row r="80" spans="1:14" ht="15.75" customHeight="1">
      <c r="A80" s="6">
        <v>5</v>
      </c>
      <c r="B80" s="6">
        <v>68</v>
      </c>
      <c r="C80" s="7" t="s">
        <v>80</v>
      </c>
      <c r="D80" s="7" t="s">
        <v>155</v>
      </c>
      <c r="E80" s="6">
        <v>2002</v>
      </c>
      <c r="F80" s="6" t="s">
        <v>131</v>
      </c>
      <c r="G80" s="8">
        <v>0.009722222222222222</v>
      </c>
      <c r="H80" s="8">
        <v>0.030671296296296294</v>
      </c>
      <c r="I80" s="8">
        <f t="shared" si="8"/>
        <v>0.02094907407407407</v>
      </c>
      <c r="J80" s="6">
        <v>11</v>
      </c>
      <c r="K80" s="6">
        <f t="shared" si="9"/>
        <v>5</v>
      </c>
      <c r="L80" s="6">
        <v>3</v>
      </c>
      <c r="M80">
        <f>$M$76*N80/100</f>
        <v>2739.6</v>
      </c>
      <c r="N80">
        <v>180</v>
      </c>
    </row>
    <row r="81" spans="1:12" ht="15.75" customHeight="1">
      <c r="A81" s="6">
        <v>6</v>
      </c>
      <c r="B81" s="6">
        <v>48</v>
      </c>
      <c r="C81" s="7" t="s">
        <v>69</v>
      </c>
      <c r="D81" s="7" t="s">
        <v>48</v>
      </c>
      <c r="E81" s="6">
        <v>2002</v>
      </c>
      <c r="F81" s="6" t="s">
        <v>135</v>
      </c>
      <c r="G81" s="8">
        <v>0.008333333333333333</v>
      </c>
      <c r="H81" s="8">
        <v>0.030185185185185186</v>
      </c>
      <c r="I81" s="8">
        <f t="shared" si="8"/>
        <v>0.02185185185185185</v>
      </c>
      <c r="J81" s="6">
        <v>11</v>
      </c>
      <c r="K81" s="6">
        <f t="shared" si="9"/>
        <v>6</v>
      </c>
      <c r="L81" s="6">
        <v>3</v>
      </c>
    </row>
    <row r="82" spans="1:12" ht="15.75" customHeight="1">
      <c r="A82" s="6">
        <v>7</v>
      </c>
      <c r="B82" s="6">
        <v>40</v>
      </c>
      <c r="C82" s="7" t="s">
        <v>70</v>
      </c>
      <c r="D82" s="7" t="s">
        <v>51</v>
      </c>
      <c r="E82" s="6">
        <v>2002</v>
      </c>
      <c r="F82" s="6" t="s">
        <v>132</v>
      </c>
      <c r="G82" s="8">
        <v>0.001388888888888889</v>
      </c>
      <c r="H82" s="8">
        <v>0.024027777777777776</v>
      </c>
      <c r="I82" s="8">
        <f t="shared" si="8"/>
        <v>0.02263888888888889</v>
      </c>
      <c r="J82" s="6">
        <v>11</v>
      </c>
      <c r="K82" s="6">
        <f t="shared" si="9"/>
        <v>7</v>
      </c>
      <c r="L82" s="6" t="s">
        <v>139</v>
      </c>
    </row>
    <row r="83" spans="1:12" ht="15.75" customHeight="1">
      <c r="A83" s="6">
        <v>8</v>
      </c>
      <c r="B83" s="6">
        <v>86</v>
      </c>
      <c r="C83" s="7" t="s">
        <v>71</v>
      </c>
      <c r="D83" s="7" t="s">
        <v>148</v>
      </c>
      <c r="E83" s="6">
        <v>2002</v>
      </c>
      <c r="F83" s="6" t="s">
        <v>132</v>
      </c>
      <c r="G83" s="8">
        <v>0.0034722222222222225</v>
      </c>
      <c r="H83" s="8">
        <v>0.030208333333333334</v>
      </c>
      <c r="I83" s="8">
        <f t="shared" si="8"/>
        <v>0.02673611111111111</v>
      </c>
      <c r="J83" s="6">
        <v>11</v>
      </c>
      <c r="K83" s="6">
        <f t="shared" si="9"/>
        <v>8</v>
      </c>
      <c r="L83" s="6" t="s">
        <v>139</v>
      </c>
    </row>
    <row r="84" spans="1:12" ht="15.75" customHeight="1">
      <c r="A84" s="6">
        <v>10</v>
      </c>
      <c r="B84" s="6">
        <v>65</v>
      </c>
      <c r="C84" s="7" t="s">
        <v>76</v>
      </c>
      <c r="D84" s="7" t="s">
        <v>155</v>
      </c>
      <c r="E84" s="6">
        <v>2002</v>
      </c>
      <c r="F84" s="6" t="s">
        <v>139</v>
      </c>
      <c r="G84" s="8">
        <v>0.0020833333333333333</v>
      </c>
      <c r="H84" s="8">
        <v>0.02918981481481481</v>
      </c>
      <c r="I84" s="8">
        <f t="shared" si="8"/>
        <v>0.027106481481481478</v>
      </c>
      <c r="J84" s="6">
        <v>11</v>
      </c>
      <c r="K84" s="6">
        <f t="shared" si="9"/>
        <v>9</v>
      </c>
      <c r="L84" s="6" t="s">
        <v>131</v>
      </c>
    </row>
    <row r="85" spans="1:12" ht="15.75" customHeight="1">
      <c r="A85" s="6">
        <v>11</v>
      </c>
      <c r="B85" s="6">
        <v>71</v>
      </c>
      <c r="C85" s="7" t="s">
        <v>81</v>
      </c>
      <c r="D85" s="7" t="s">
        <v>155</v>
      </c>
      <c r="E85" s="6">
        <v>2002</v>
      </c>
      <c r="F85" s="6" t="s">
        <v>131</v>
      </c>
      <c r="G85" s="8">
        <v>0.011111111111111112</v>
      </c>
      <c r="H85" s="8">
        <v>0.0383912037037037</v>
      </c>
      <c r="I85" s="8">
        <f t="shared" si="8"/>
        <v>0.027280092592592585</v>
      </c>
      <c r="J85" s="6">
        <v>11</v>
      </c>
      <c r="K85" s="6">
        <f t="shared" si="9"/>
        <v>10</v>
      </c>
      <c r="L85" s="6" t="s">
        <v>131</v>
      </c>
    </row>
    <row r="86" spans="1:12" ht="15.75" customHeight="1">
      <c r="A86" s="6">
        <v>12</v>
      </c>
      <c r="B86" s="6">
        <v>76</v>
      </c>
      <c r="C86" s="7" t="s">
        <v>77</v>
      </c>
      <c r="D86" s="7" t="s">
        <v>157</v>
      </c>
      <c r="E86" s="6">
        <v>2002</v>
      </c>
      <c r="F86" s="6" t="s">
        <v>135</v>
      </c>
      <c r="G86" s="8">
        <v>0.004861111111111111</v>
      </c>
      <c r="H86" s="8">
        <v>0.032199074074074074</v>
      </c>
      <c r="I86" s="8">
        <f t="shared" si="8"/>
        <v>0.027337962962962963</v>
      </c>
      <c r="J86" s="6">
        <v>11</v>
      </c>
      <c r="K86" s="6">
        <f t="shared" si="9"/>
        <v>11</v>
      </c>
      <c r="L86" s="6" t="s">
        <v>131</v>
      </c>
    </row>
    <row r="87" spans="1:12" ht="15.75" customHeight="1">
      <c r="A87" s="6">
        <v>13</v>
      </c>
      <c r="B87" s="6">
        <v>34</v>
      </c>
      <c r="C87" s="7" t="s">
        <v>72</v>
      </c>
      <c r="D87" s="7" t="s">
        <v>153</v>
      </c>
      <c r="E87" s="6">
        <v>2001</v>
      </c>
      <c r="F87" s="6" t="s">
        <v>132</v>
      </c>
      <c r="G87" s="8">
        <v>0.010416666666666668</v>
      </c>
      <c r="H87" s="8">
        <v>0.037986111111111116</v>
      </c>
      <c r="I87" s="8">
        <f t="shared" si="8"/>
        <v>0.02756944444444445</v>
      </c>
      <c r="J87" s="6">
        <v>11</v>
      </c>
      <c r="K87" s="6">
        <f t="shared" si="9"/>
        <v>12</v>
      </c>
      <c r="L87" s="6" t="s">
        <v>131</v>
      </c>
    </row>
    <row r="88" spans="1:12" ht="15.75" customHeight="1">
      <c r="A88" s="6">
        <v>14</v>
      </c>
      <c r="B88" s="6">
        <v>33</v>
      </c>
      <c r="C88" s="7" t="s">
        <v>79</v>
      </c>
      <c r="D88" s="7" t="s">
        <v>153</v>
      </c>
      <c r="E88" s="6">
        <v>2002</v>
      </c>
      <c r="F88" s="6" t="s">
        <v>139</v>
      </c>
      <c r="G88" s="8">
        <v>0.009027777777777779</v>
      </c>
      <c r="H88" s="8">
        <v>0.03872685185185185</v>
      </c>
      <c r="I88" s="8">
        <f t="shared" si="8"/>
        <v>0.029699074074074072</v>
      </c>
      <c r="J88" s="6">
        <v>11</v>
      </c>
      <c r="K88" s="6">
        <f t="shared" si="9"/>
        <v>13</v>
      </c>
      <c r="L88" s="6" t="s">
        <v>131</v>
      </c>
    </row>
    <row r="89" spans="1:12" ht="15.75" customHeight="1">
      <c r="A89" s="6">
        <v>15</v>
      </c>
      <c r="B89" s="6">
        <v>28</v>
      </c>
      <c r="C89" s="7" t="s">
        <v>74</v>
      </c>
      <c r="D89" s="7" t="s">
        <v>153</v>
      </c>
      <c r="E89" s="6">
        <v>2002</v>
      </c>
      <c r="F89" s="6" t="s">
        <v>131</v>
      </c>
      <c r="G89" s="8">
        <v>0.004166666666666667</v>
      </c>
      <c r="H89" s="8">
        <v>0.03863425925925926</v>
      </c>
      <c r="I89" s="8">
        <f t="shared" si="8"/>
        <v>0.03446759259259259</v>
      </c>
      <c r="J89" s="6">
        <v>11</v>
      </c>
      <c r="K89" s="6">
        <f t="shared" si="9"/>
        <v>14</v>
      </c>
      <c r="L89" s="181" t="s">
        <v>205</v>
      </c>
    </row>
    <row r="90" spans="1:12" ht="15.75" customHeight="1">
      <c r="A90" s="6">
        <v>16</v>
      </c>
      <c r="B90" s="6">
        <v>92</v>
      </c>
      <c r="C90" s="7" t="s">
        <v>75</v>
      </c>
      <c r="D90" s="7" t="s">
        <v>158</v>
      </c>
      <c r="E90" s="6">
        <v>2002</v>
      </c>
      <c r="F90" s="6" t="s">
        <v>132</v>
      </c>
      <c r="G90" s="8">
        <v>0.0006944444444444445</v>
      </c>
      <c r="H90" s="8">
        <v>0.03543981481481481</v>
      </c>
      <c r="I90" s="8">
        <f t="shared" si="8"/>
        <v>0.03474537037037037</v>
      </c>
      <c r="J90" s="6">
        <v>11</v>
      </c>
      <c r="K90" s="6">
        <f t="shared" si="9"/>
        <v>15</v>
      </c>
      <c r="L90" s="180"/>
    </row>
    <row r="91" spans="1:12" ht="15.75">
      <c r="A91" s="6">
        <v>17</v>
      </c>
      <c r="B91" s="6">
        <v>22</v>
      </c>
      <c r="C91" s="7" t="s">
        <v>73</v>
      </c>
      <c r="D91" s="7" t="s">
        <v>134</v>
      </c>
      <c r="E91" s="6">
        <v>2001</v>
      </c>
      <c r="F91" s="6">
        <v>1</v>
      </c>
      <c r="G91" s="8">
        <v>0.00625</v>
      </c>
      <c r="H91" s="8">
        <v>0.03498842592592593</v>
      </c>
      <c r="I91" s="8">
        <f t="shared" si="8"/>
        <v>0.02873842592592593</v>
      </c>
      <c r="J91" s="6">
        <v>10</v>
      </c>
      <c r="K91" s="6">
        <v>16</v>
      </c>
      <c r="L91" s="180"/>
    </row>
    <row r="92" spans="1:10" s="18" customFormat="1" ht="21.75" customHeight="1">
      <c r="A92" s="48"/>
      <c r="C92" s="42" t="s">
        <v>355</v>
      </c>
      <c r="D92" s="42"/>
      <c r="E92" s="143"/>
      <c r="F92" s="89"/>
      <c r="G92" s="90"/>
      <c r="H92" s="103"/>
      <c r="I92" s="104"/>
      <c r="J92" s="104"/>
    </row>
    <row r="93" spans="1:10" s="18" customFormat="1" ht="15.75" customHeight="1">
      <c r="A93" s="48"/>
      <c r="C93" s="42">
        <v>2</v>
      </c>
      <c r="D93" s="89" t="s">
        <v>358</v>
      </c>
      <c r="F93" s="89"/>
      <c r="H93" s="103"/>
      <c r="I93" s="11">
        <v>0.019189814814814816</v>
      </c>
      <c r="J93" s="104"/>
    </row>
    <row r="94" spans="1:10" s="18" customFormat="1" ht="15.75" customHeight="1">
      <c r="A94" s="48"/>
      <c r="C94" s="42">
        <v>3</v>
      </c>
      <c r="D94" s="89" t="s">
        <v>361</v>
      </c>
      <c r="F94" s="89"/>
      <c r="H94" s="103"/>
      <c r="I94" s="11">
        <v>0.022361111111111113</v>
      </c>
      <c r="J94" s="104"/>
    </row>
    <row r="95" spans="1:9" s="18" customFormat="1" ht="15.75">
      <c r="A95" s="37"/>
      <c r="C95" s="38" t="s">
        <v>139</v>
      </c>
      <c r="D95" s="39" t="s">
        <v>362</v>
      </c>
      <c r="I95" s="11">
        <v>0.02677083333333333</v>
      </c>
    </row>
    <row r="96" spans="1:9" s="18" customFormat="1" ht="15.75">
      <c r="A96" s="37"/>
      <c r="C96" s="38" t="s">
        <v>131</v>
      </c>
      <c r="D96" s="39" t="s">
        <v>363</v>
      </c>
      <c r="I96" s="11">
        <v>0.03170138888888889</v>
      </c>
    </row>
    <row r="97" spans="1:12" ht="24.75" customHeight="1">
      <c r="A97" s="13" t="s">
        <v>82</v>
      </c>
      <c r="B97" s="14"/>
      <c r="C97" s="179" t="s">
        <v>110</v>
      </c>
      <c r="D97" s="12"/>
      <c r="E97" s="12"/>
      <c r="F97" s="12"/>
      <c r="G97" s="12"/>
      <c r="H97" s="12"/>
      <c r="I97" s="12"/>
      <c r="J97" s="12"/>
      <c r="K97" s="12"/>
      <c r="L97" s="1"/>
    </row>
    <row r="98" spans="1:12" ht="15.75" customHeight="1">
      <c r="A98" s="6">
        <v>1</v>
      </c>
      <c r="B98" s="6">
        <v>39</v>
      </c>
      <c r="C98" s="7" t="s">
        <v>98</v>
      </c>
      <c r="D98" s="7" t="s">
        <v>51</v>
      </c>
      <c r="E98" s="6">
        <v>2001</v>
      </c>
      <c r="F98" s="6" t="s">
        <v>132</v>
      </c>
      <c r="G98" s="8">
        <v>0.0034722222222222225</v>
      </c>
      <c r="H98" s="8">
        <v>0.026273148148148153</v>
      </c>
      <c r="I98" s="8">
        <f aca="true" t="shared" si="10" ref="I98:I105">H98-G98</f>
        <v>0.02280092592592593</v>
      </c>
      <c r="J98" s="6">
        <v>10</v>
      </c>
      <c r="K98" s="6">
        <f>_xlfn.RANK.EQ(I98,$I$98:$I$104,1)</f>
        <v>1</v>
      </c>
      <c r="L98" s="180"/>
    </row>
    <row r="99" spans="1:12" ht="15.75" customHeight="1">
      <c r="A99" s="6">
        <v>2</v>
      </c>
      <c r="B99" s="6">
        <v>37</v>
      </c>
      <c r="C99" s="7" t="s">
        <v>104</v>
      </c>
      <c r="D99" s="7" t="s">
        <v>51</v>
      </c>
      <c r="E99" s="6">
        <v>2002</v>
      </c>
      <c r="F99" s="6" t="s">
        <v>132</v>
      </c>
      <c r="G99" s="8">
        <v>0.004861111111111111</v>
      </c>
      <c r="H99" s="8">
        <v>0.030219907407407407</v>
      </c>
      <c r="I99" s="8">
        <f t="shared" si="10"/>
        <v>0.025358796296296296</v>
      </c>
      <c r="J99" s="6">
        <v>10</v>
      </c>
      <c r="K99" s="6">
        <f aca="true" t="shared" si="11" ref="K99:K104">_xlfn.RANK.EQ(I99,$I$98:$I$104,1)</f>
        <v>2</v>
      </c>
      <c r="L99" s="180"/>
    </row>
    <row r="100" spans="1:12" ht="15.75" customHeight="1">
      <c r="A100" s="6">
        <v>3</v>
      </c>
      <c r="B100" s="6">
        <v>6</v>
      </c>
      <c r="C100" s="7" t="s">
        <v>103</v>
      </c>
      <c r="D100" s="7" t="s">
        <v>36</v>
      </c>
      <c r="E100" s="6">
        <v>2001</v>
      </c>
      <c r="F100" s="6" t="s">
        <v>132</v>
      </c>
      <c r="G100" s="8">
        <v>0.004166666666666667</v>
      </c>
      <c r="H100" s="8">
        <v>0.03019675925925926</v>
      </c>
      <c r="I100" s="8">
        <f t="shared" si="10"/>
        <v>0.026030092592592594</v>
      </c>
      <c r="J100" s="6">
        <v>10</v>
      </c>
      <c r="K100" s="6">
        <f t="shared" si="11"/>
        <v>3</v>
      </c>
      <c r="L100" s="180"/>
    </row>
    <row r="101" spans="1:12" ht="15.75">
      <c r="A101" s="6">
        <v>4</v>
      </c>
      <c r="B101" s="6">
        <v>79</v>
      </c>
      <c r="C101" s="7" t="s">
        <v>105</v>
      </c>
      <c r="D101" s="7" t="s">
        <v>157</v>
      </c>
      <c r="E101" s="6">
        <v>2002</v>
      </c>
      <c r="F101" s="6" t="s">
        <v>135</v>
      </c>
      <c r="G101" s="8">
        <v>0.005555555555555556</v>
      </c>
      <c r="H101" s="8">
        <v>0.03903935185185185</v>
      </c>
      <c r="I101" s="8">
        <f t="shared" si="10"/>
        <v>0.033483796296296296</v>
      </c>
      <c r="J101" s="6">
        <v>10</v>
      </c>
      <c r="K101" s="6">
        <f t="shared" si="11"/>
        <v>4</v>
      </c>
      <c r="L101" s="180"/>
    </row>
    <row r="102" spans="1:12" ht="15.75">
      <c r="A102" s="6">
        <v>6</v>
      </c>
      <c r="B102" s="6">
        <v>21</v>
      </c>
      <c r="C102" s="7" t="s">
        <v>99</v>
      </c>
      <c r="D102" s="7" t="s">
        <v>134</v>
      </c>
      <c r="E102" s="6">
        <v>2002</v>
      </c>
      <c r="F102" s="6" t="s">
        <v>135</v>
      </c>
      <c r="G102" s="8">
        <v>0.0006944444444444445</v>
      </c>
      <c r="H102" s="8">
        <v>0.036273148148148145</v>
      </c>
      <c r="I102" s="8">
        <f t="shared" si="10"/>
        <v>0.0355787037037037</v>
      </c>
      <c r="J102" s="6">
        <v>10</v>
      </c>
      <c r="K102" s="6">
        <f t="shared" si="11"/>
        <v>5</v>
      </c>
      <c r="L102" s="180"/>
    </row>
    <row r="103" spans="1:12" ht="15.75">
      <c r="A103" s="6">
        <v>7</v>
      </c>
      <c r="B103" s="6">
        <v>75</v>
      </c>
      <c r="C103" s="7" t="s">
        <v>100</v>
      </c>
      <c r="D103" s="7" t="s">
        <v>157</v>
      </c>
      <c r="E103" s="6">
        <v>2002</v>
      </c>
      <c r="F103" s="6" t="s">
        <v>132</v>
      </c>
      <c r="G103" s="8">
        <v>0.001388888888888889</v>
      </c>
      <c r="H103" s="8">
        <v>0.03778935185185185</v>
      </c>
      <c r="I103" s="8">
        <f t="shared" si="10"/>
        <v>0.03640046296296296</v>
      </c>
      <c r="J103" s="6">
        <v>10</v>
      </c>
      <c r="K103" s="6">
        <f t="shared" si="11"/>
        <v>6</v>
      </c>
      <c r="L103" s="180"/>
    </row>
    <row r="104" spans="1:12" ht="15.75">
      <c r="A104" s="6">
        <v>8</v>
      </c>
      <c r="B104" s="6">
        <v>4</v>
      </c>
      <c r="C104" s="7" t="s">
        <v>101</v>
      </c>
      <c r="D104" s="7" t="s">
        <v>149</v>
      </c>
      <c r="E104" s="6">
        <v>2002</v>
      </c>
      <c r="F104" s="6" t="s">
        <v>135</v>
      </c>
      <c r="G104" s="8">
        <v>0.0020833333333333333</v>
      </c>
      <c r="H104" s="8">
        <v>0.038599537037037036</v>
      </c>
      <c r="I104" s="8">
        <f t="shared" si="10"/>
        <v>0.036516203703703703</v>
      </c>
      <c r="J104" s="6">
        <v>10</v>
      </c>
      <c r="K104" s="6">
        <f t="shared" si="11"/>
        <v>7</v>
      </c>
      <c r="L104" s="180"/>
    </row>
    <row r="105" spans="1:12" ht="15.75" customHeight="1">
      <c r="A105" s="6">
        <v>9</v>
      </c>
      <c r="B105" s="6">
        <v>80</v>
      </c>
      <c r="C105" s="7" t="s">
        <v>102</v>
      </c>
      <c r="D105" s="7" t="s">
        <v>159</v>
      </c>
      <c r="E105" s="6">
        <v>2002</v>
      </c>
      <c r="F105" s="6" t="s">
        <v>132</v>
      </c>
      <c r="G105" s="8">
        <v>0</v>
      </c>
      <c r="H105" s="8">
        <v>0.06650462962962962</v>
      </c>
      <c r="I105" s="8">
        <f t="shared" si="10"/>
        <v>0.06650462962962962</v>
      </c>
      <c r="J105" s="6">
        <v>8</v>
      </c>
      <c r="K105" s="16">
        <v>8</v>
      </c>
      <c r="L105" s="180"/>
    </row>
    <row r="106" spans="1:10" s="18" customFormat="1" ht="18" customHeight="1">
      <c r="A106" s="48"/>
      <c r="C106" s="42" t="s">
        <v>294</v>
      </c>
      <c r="D106" s="42"/>
      <c r="E106" s="143"/>
      <c r="F106" s="89"/>
      <c r="G106" s="90"/>
      <c r="H106" s="103"/>
      <c r="I106" s="104"/>
      <c r="J106" s="104"/>
    </row>
    <row r="107" spans="1:12" ht="24.75" customHeight="1">
      <c r="A107" s="13" t="s">
        <v>95</v>
      </c>
      <c r="B107" s="10"/>
      <c r="C107" s="179" t="s">
        <v>114</v>
      </c>
      <c r="D107" s="12"/>
      <c r="E107" s="12"/>
      <c r="F107" s="12"/>
      <c r="G107" s="12"/>
      <c r="H107" s="12"/>
      <c r="I107" s="12"/>
      <c r="J107" s="12"/>
      <c r="K107" s="12"/>
      <c r="L107" s="1"/>
    </row>
    <row r="108" spans="1:12" ht="15.75" customHeight="1">
      <c r="A108" s="6">
        <v>1</v>
      </c>
      <c r="B108" s="6">
        <v>49</v>
      </c>
      <c r="C108" s="7" t="s">
        <v>83</v>
      </c>
      <c r="D108" s="7" t="s">
        <v>154</v>
      </c>
      <c r="E108" s="6">
        <v>2000</v>
      </c>
      <c r="F108" s="6">
        <v>1</v>
      </c>
      <c r="G108" s="8">
        <v>0.002777777777777778</v>
      </c>
      <c r="H108" s="8">
        <v>0.027442129629629632</v>
      </c>
      <c r="I108" s="8">
        <f>H108-G108</f>
        <v>0.024664351851851854</v>
      </c>
      <c r="J108" s="6">
        <v>15</v>
      </c>
      <c r="K108" s="6">
        <f>_xlfn.RANK.EQ(I108,$I$108:$I$109,1)</f>
        <v>1</v>
      </c>
      <c r="L108" s="180"/>
    </row>
    <row r="109" spans="1:12" ht="15.75" customHeight="1">
      <c r="A109" s="6">
        <v>3</v>
      </c>
      <c r="B109" s="6">
        <v>38</v>
      </c>
      <c r="C109" s="7" t="s">
        <v>86</v>
      </c>
      <c r="D109" s="7" t="s">
        <v>51</v>
      </c>
      <c r="E109" s="6">
        <v>2000</v>
      </c>
      <c r="F109" s="6">
        <v>3</v>
      </c>
      <c r="G109" s="8">
        <v>0.0020833333333333333</v>
      </c>
      <c r="H109" s="8">
        <v>0.032499999999999994</v>
      </c>
      <c r="I109" s="8">
        <f>H109-G109</f>
        <v>0.03041666666666666</v>
      </c>
      <c r="J109" s="6">
        <v>15</v>
      </c>
      <c r="K109" s="6">
        <f>_xlfn.RANK.EQ(I109,$I$108:$I$109,1)</f>
        <v>2</v>
      </c>
      <c r="L109" s="180"/>
    </row>
    <row r="110" spans="1:12" ht="15.75" customHeight="1">
      <c r="A110" s="6">
        <v>4</v>
      </c>
      <c r="B110" s="6">
        <v>85</v>
      </c>
      <c r="C110" s="7" t="s">
        <v>84</v>
      </c>
      <c r="D110" s="7" t="s">
        <v>148</v>
      </c>
      <c r="E110" s="6">
        <v>1999</v>
      </c>
      <c r="F110" s="6" t="s">
        <v>132</v>
      </c>
      <c r="G110" s="8">
        <v>0.001388888888888889</v>
      </c>
      <c r="H110" s="8">
        <v>0.05541666666666667</v>
      </c>
      <c r="I110" s="8">
        <f>H110-G110</f>
        <v>0.05402777777777778</v>
      </c>
      <c r="J110" s="6">
        <v>14</v>
      </c>
      <c r="K110" s="15">
        <v>3</v>
      </c>
      <c r="L110" s="180"/>
    </row>
    <row r="111" spans="1:12" ht="15.75" customHeight="1">
      <c r="A111" s="6">
        <v>5</v>
      </c>
      <c r="B111" s="6">
        <v>30</v>
      </c>
      <c r="C111" s="7" t="s">
        <v>85</v>
      </c>
      <c r="D111" s="7" t="s">
        <v>153</v>
      </c>
      <c r="E111" s="6">
        <v>2000</v>
      </c>
      <c r="F111" s="6" t="s">
        <v>132</v>
      </c>
      <c r="G111" s="8">
        <v>0</v>
      </c>
      <c r="H111" s="8">
        <v>0.03416666666666667</v>
      </c>
      <c r="I111" s="8">
        <f>H111-G111</f>
        <v>0.03416666666666667</v>
      </c>
      <c r="J111" s="6">
        <v>13</v>
      </c>
      <c r="K111" s="15">
        <v>4</v>
      </c>
      <c r="L111" s="180"/>
    </row>
    <row r="112" spans="1:10" s="18" customFormat="1" ht="18.75" customHeight="1">
      <c r="A112" s="48"/>
      <c r="C112" s="42" t="s">
        <v>294</v>
      </c>
      <c r="D112" s="42"/>
      <c r="E112" s="143"/>
      <c r="F112" s="89"/>
      <c r="G112" s="90"/>
      <c r="H112" s="103"/>
      <c r="I112" s="104"/>
      <c r="J112" s="104"/>
    </row>
    <row r="113" spans="1:12" ht="24" customHeight="1">
      <c r="A113" s="13" t="s">
        <v>87</v>
      </c>
      <c r="B113" s="14"/>
      <c r="C113" s="179" t="s">
        <v>109</v>
      </c>
      <c r="D113" s="12"/>
      <c r="E113" s="12"/>
      <c r="F113" s="12"/>
      <c r="G113" s="12"/>
      <c r="H113" s="12"/>
      <c r="I113" s="12"/>
      <c r="J113" s="12"/>
      <c r="K113" s="12"/>
      <c r="L113" s="1"/>
    </row>
    <row r="114" spans="1:12" ht="15.75">
      <c r="A114" s="6">
        <v>1</v>
      </c>
      <c r="B114" s="6">
        <v>52</v>
      </c>
      <c r="C114" s="7" t="s">
        <v>115</v>
      </c>
      <c r="D114" s="7" t="s">
        <v>154</v>
      </c>
      <c r="E114" s="6">
        <v>2000</v>
      </c>
      <c r="F114" s="6">
        <v>1</v>
      </c>
      <c r="G114" s="8">
        <v>0</v>
      </c>
      <c r="H114" s="8">
        <v>0.025555555555555554</v>
      </c>
      <c r="I114" s="8">
        <f aca="true" t="shared" si="12" ref="I114:I121">H114-G114</f>
        <v>0.025555555555555554</v>
      </c>
      <c r="J114" s="6">
        <v>13</v>
      </c>
      <c r="K114" s="6">
        <f>_xlfn.RANK.EQ(I114,$I$114:$I$121,1)</f>
        <v>1</v>
      </c>
      <c r="L114" s="180"/>
    </row>
    <row r="115" spans="1:12" ht="15.75" customHeight="1">
      <c r="A115" s="6">
        <v>2</v>
      </c>
      <c r="B115" s="6">
        <v>17</v>
      </c>
      <c r="C115" s="7" t="s">
        <v>93</v>
      </c>
      <c r="D115" s="7" t="s">
        <v>134</v>
      </c>
      <c r="E115" s="6">
        <v>2000</v>
      </c>
      <c r="F115" s="6" t="s">
        <v>135</v>
      </c>
      <c r="G115" s="8">
        <v>0.004861111111111111</v>
      </c>
      <c r="H115" s="8">
        <v>0.03234953703703704</v>
      </c>
      <c r="I115" s="8">
        <f t="shared" si="12"/>
        <v>0.027488425925925927</v>
      </c>
      <c r="J115" s="6">
        <v>13</v>
      </c>
      <c r="K115" s="6">
        <f aca="true" t="shared" si="13" ref="K115:K121">_xlfn.RANK.EQ(I115,$I$114:$I$121,1)</f>
        <v>2</v>
      </c>
      <c r="L115" s="180"/>
    </row>
    <row r="116" spans="1:12" ht="15.75" customHeight="1">
      <c r="A116" s="6">
        <v>4</v>
      </c>
      <c r="B116" s="6">
        <v>44</v>
      </c>
      <c r="C116" s="7" t="s">
        <v>94</v>
      </c>
      <c r="D116" s="7" t="s">
        <v>48</v>
      </c>
      <c r="E116" s="6">
        <v>2000</v>
      </c>
      <c r="F116" s="6" t="s">
        <v>135</v>
      </c>
      <c r="G116" s="8">
        <v>0.005555555555555556</v>
      </c>
      <c r="H116" s="8">
        <v>0.03533564814814815</v>
      </c>
      <c r="I116" s="8">
        <f t="shared" si="12"/>
        <v>0.029780092592592594</v>
      </c>
      <c r="J116" s="6">
        <v>13</v>
      </c>
      <c r="K116" s="6">
        <f t="shared" si="13"/>
        <v>3</v>
      </c>
      <c r="L116" s="180"/>
    </row>
    <row r="117" spans="1:12" ht="15.75" customHeight="1">
      <c r="A117" s="6">
        <v>5</v>
      </c>
      <c r="B117" s="6">
        <v>51</v>
      </c>
      <c r="C117" s="7" t="s">
        <v>91</v>
      </c>
      <c r="D117" s="7" t="s">
        <v>154</v>
      </c>
      <c r="E117" s="6">
        <v>1999</v>
      </c>
      <c r="F117" s="6">
        <v>3</v>
      </c>
      <c r="G117" s="8">
        <v>0.002777777777777778</v>
      </c>
      <c r="H117" s="8">
        <v>0.033229166666666664</v>
      </c>
      <c r="I117" s="8">
        <f t="shared" si="12"/>
        <v>0.030451388888888885</v>
      </c>
      <c r="J117" s="6">
        <v>13</v>
      </c>
      <c r="K117" s="6">
        <f t="shared" si="13"/>
        <v>4</v>
      </c>
      <c r="L117" s="180"/>
    </row>
    <row r="118" spans="1:12" ht="15.75" customHeight="1">
      <c r="A118" s="6">
        <v>6</v>
      </c>
      <c r="B118" s="6">
        <v>35</v>
      </c>
      <c r="C118" s="7" t="s">
        <v>88</v>
      </c>
      <c r="D118" s="7" t="s">
        <v>153</v>
      </c>
      <c r="E118" s="6">
        <v>2000</v>
      </c>
      <c r="F118" s="6" t="s">
        <v>132</v>
      </c>
      <c r="G118" s="8">
        <v>0.0006944444444444445</v>
      </c>
      <c r="H118" s="8">
        <v>0.033032407407407406</v>
      </c>
      <c r="I118" s="8">
        <f t="shared" si="12"/>
        <v>0.032337962962962964</v>
      </c>
      <c r="J118" s="6">
        <v>13</v>
      </c>
      <c r="K118" s="6">
        <f t="shared" si="13"/>
        <v>5</v>
      </c>
      <c r="L118" s="180"/>
    </row>
    <row r="119" spans="1:12" ht="15.75">
      <c r="A119" s="6">
        <v>7</v>
      </c>
      <c r="B119" s="6">
        <v>29</v>
      </c>
      <c r="C119" s="7" t="s">
        <v>90</v>
      </c>
      <c r="D119" s="7" t="s">
        <v>153</v>
      </c>
      <c r="E119" s="6">
        <v>2000</v>
      </c>
      <c r="F119" s="6" t="s">
        <v>132</v>
      </c>
      <c r="G119" s="8">
        <v>0.0020833333333333333</v>
      </c>
      <c r="H119" s="8">
        <v>0.03725694444444445</v>
      </c>
      <c r="I119" s="8">
        <f t="shared" si="12"/>
        <v>0.035173611111111114</v>
      </c>
      <c r="J119" s="6">
        <v>13</v>
      </c>
      <c r="K119" s="6">
        <f t="shared" si="13"/>
        <v>6</v>
      </c>
      <c r="L119" s="172"/>
    </row>
    <row r="120" spans="1:12" ht="15.75">
      <c r="A120" s="6">
        <v>8</v>
      </c>
      <c r="B120" s="6">
        <v>16</v>
      </c>
      <c r="C120" s="7" t="s">
        <v>89</v>
      </c>
      <c r="D120" s="7" t="s">
        <v>134</v>
      </c>
      <c r="E120" s="6">
        <v>2000</v>
      </c>
      <c r="F120" s="6" t="s">
        <v>132</v>
      </c>
      <c r="G120" s="8">
        <v>0.0034722222222222225</v>
      </c>
      <c r="H120" s="8">
        <v>0.04248842592592592</v>
      </c>
      <c r="I120" s="8">
        <f t="shared" si="12"/>
        <v>0.0390162037037037</v>
      </c>
      <c r="J120" s="6">
        <v>13</v>
      </c>
      <c r="K120" s="6">
        <f t="shared" si="13"/>
        <v>7</v>
      </c>
      <c r="L120" s="172"/>
    </row>
    <row r="121" spans="1:12" ht="15.75">
      <c r="A121" s="6">
        <v>9</v>
      </c>
      <c r="B121" s="6">
        <v>50</v>
      </c>
      <c r="C121" s="7" t="s">
        <v>92</v>
      </c>
      <c r="D121" s="7" t="s">
        <v>154</v>
      </c>
      <c r="E121" s="6">
        <v>1999</v>
      </c>
      <c r="F121" s="6">
        <v>3</v>
      </c>
      <c r="G121" s="8">
        <v>0.004166666666666667</v>
      </c>
      <c r="H121" s="8">
        <v>0.04505787037037037</v>
      </c>
      <c r="I121" s="8">
        <f t="shared" si="12"/>
        <v>0.04089120370370371</v>
      </c>
      <c r="J121" s="6">
        <v>13</v>
      </c>
      <c r="K121" s="6">
        <f t="shared" si="13"/>
        <v>8</v>
      </c>
      <c r="L121" s="172"/>
    </row>
    <row r="122" spans="1:10" s="18" customFormat="1" ht="18.75" customHeight="1">
      <c r="A122" s="48"/>
      <c r="C122" s="42" t="s">
        <v>294</v>
      </c>
      <c r="D122" s="42"/>
      <c r="E122" s="143"/>
      <c r="F122" s="89"/>
      <c r="G122" s="90"/>
      <c r="H122" s="103"/>
      <c r="I122" s="104"/>
      <c r="J122" s="104"/>
    </row>
    <row r="124" spans="3:4" ht="15.75">
      <c r="C124" s="51" t="s">
        <v>116</v>
      </c>
      <c r="D124" s="23" t="s">
        <v>117</v>
      </c>
    </row>
    <row r="125" spans="3:4" ht="15">
      <c r="C125" s="37"/>
      <c r="D125" s="37"/>
    </row>
    <row r="126" spans="3:4" ht="15.75">
      <c r="C126" s="51" t="s">
        <v>150</v>
      </c>
      <c r="D126" s="23" t="s">
        <v>151</v>
      </c>
    </row>
  </sheetData>
  <sheetProtection password="CC6F" sheet="1"/>
  <autoFilter ref="A6:I122"/>
  <mergeCells count="2">
    <mergeCell ref="A3:L3"/>
    <mergeCell ref="A1:L1"/>
  </mergeCells>
  <printOptions/>
  <pageMargins left="0.1968503937007874" right="0.1968503937007874" top="0.35433070866141736" bottom="0.35433070866141736" header="0.31496062992125984" footer="0.31496062992125984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35"/>
  <sheetViews>
    <sheetView zoomScalePageLayoutView="0" workbookViewId="0" topLeftCell="A13">
      <selection activeCell="E15" sqref="E15"/>
    </sheetView>
  </sheetViews>
  <sheetFormatPr defaultColWidth="9.140625" defaultRowHeight="15"/>
  <cols>
    <col min="1" max="1" width="6.7109375" style="18" customWidth="1"/>
    <col min="2" max="2" width="35.28125" style="18" customWidth="1"/>
    <col min="3" max="3" width="11.00390625" style="18" customWidth="1"/>
    <col min="4" max="4" width="8.8515625" style="18" customWidth="1"/>
    <col min="5" max="9" width="9.140625" style="18" customWidth="1"/>
    <col min="10" max="10" width="24.140625" style="18" bestFit="1" customWidth="1"/>
    <col min="11" max="16384" width="9.140625" style="18" customWidth="1"/>
  </cols>
  <sheetData>
    <row r="1" spans="1:13" ht="18.75">
      <c r="A1" s="185" t="s">
        <v>119</v>
      </c>
      <c r="B1" s="185"/>
      <c r="C1" s="185"/>
      <c r="D1" s="185"/>
      <c r="E1" s="185"/>
      <c r="F1" s="60"/>
      <c r="G1" s="60"/>
      <c r="H1" s="60"/>
      <c r="J1" s="78"/>
      <c r="K1" s="79"/>
      <c r="L1" s="78"/>
      <c r="M1" s="41"/>
    </row>
    <row r="2" spans="10:13" ht="15.75">
      <c r="J2" s="51"/>
      <c r="K2" s="80"/>
      <c r="L2" s="81"/>
      <c r="M2" s="41"/>
    </row>
    <row r="3" spans="1:13" ht="15.75">
      <c r="A3" s="189" t="s">
        <v>285</v>
      </c>
      <c r="B3" s="189"/>
      <c r="C3" s="189"/>
      <c r="D3" s="189"/>
      <c r="E3" s="189"/>
      <c r="F3" s="82"/>
      <c r="J3" s="47"/>
      <c r="K3" s="75"/>
      <c r="L3" s="81"/>
      <c r="M3" s="41"/>
    </row>
    <row r="4" spans="1:13" ht="15.75">
      <c r="A4" s="19"/>
      <c r="B4" s="19"/>
      <c r="C4" s="19"/>
      <c r="D4" s="19"/>
      <c r="E4" s="19"/>
      <c r="F4" s="19"/>
      <c r="J4" s="47"/>
      <c r="K4" s="75"/>
      <c r="L4" s="81"/>
      <c r="M4" s="41"/>
    </row>
    <row r="5" spans="1:13" ht="15.75">
      <c r="A5" s="22" t="s">
        <v>167</v>
      </c>
      <c r="C5" s="23" t="s">
        <v>120</v>
      </c>
      <c r="D5" s="19"/>
      <c r="E5" s="19"/>
      <c r="F5" s="19"/>
      <c r="J5" s="47"/>
      <c r="K5" s="75"/>
      <c r="L5" s="81"/>
      <c r="M5" s="41"/>
    </row>
    <row r="6" spans="1:13" ht="15.75">
      <c r="A6" s="63" t="s">
        <v>183</v>
      </c>
      <c r="B6" s="63" t="s">
        <v>122</v>
      </c>
      <c r="C6" s="63" t="s">
        <v>180</v>
      </c>
      <c r="D6" s="63" t="s">
        <v>143</v>
      </c>
      <c r="E6" s="83" t="s">
        <v>20</v>
      </c>
      <c r="F6" s="19"/>
      <c r="J6" s="47"/>
      <c r="K6" s="75"/>
      <c r="L6" s="81"/>
      <c r="M6" s="41"/>
    </row>
    <row r="7" spans="1:13" ht="25.5" customHeight="1">
      <c r="A7" s="199" t="s">
        <v>168</v>
      </c>
      <c r="B7" s="200"/>
      <c r="C7" s="200"/>
      <c r="D7" s="200"/>
      <c r="E7" s="201"/>
      <c r="F7" s="19"/>
      <c r="J7" s="47"/>
      <c r="K7" s="75"/>
      <c r="L7" s="81"/>
      <c r="M7" s="41"/>
    </row>
    <row r="8" spans="1:13" ht="15.75">
      <c r="A8" s="52">
        <v>1</v>
      </c>
      <c r="B8" s="69" t="s">
        <v>158</v>
      </c>
      <c r="C8" s="72">
        <v>16</v>
      </c>
      <c r="D8" s="67">
        <v>0.6263888888888889</v>
      </c>
      <c r="E8" s="52">
        <v>1</v>
      </c>
      <c r="F8" s="19"/>
      <c r="J8" s="47"/>
      <c r="K8" s="75"/>
      <c r="L8" s="81"/>
      <c r="M8" s="41"/>
    </row>
    <row r="9" spans="1:13" ht="15.75">
      <c r="A9" s="52">
        <v>2</v>
      </c>
      <c r="B9" s="35" t="s">
        <v>248</v>
      </c>
      <c r="C9" s="84">
        <v>15</v>
      </c>
      <c r="D9" s="67">
        <v>0.6194444444444445</v>
      </c>
      <c r="E9" s="52">
        <v>2</v>
      </c>
      <c r="F9" s="19"/>
      <c r="J9" s="47"/>
      <c r="K9" s="75"/>
      <c r="L9" s="81"/>
      <c r="M9" s="41"/>
    </row>
    <row r="10" spans="1:13" ht="15.75">
      <c r="A10" s="52">
        <v>3</v>
      </c>
      <c r="B10" s="54" t="s">
        <v>156</v>
      </c>
      <c r="C10" s="85">
        <v>15</v>
      </c>
      <c r="D10" s="67">
        <v>0.8326388888888889</v>
      </c>
      <c r="E10" s="52">
        <v>3</v>
      </c>
      <c r="F10" s="19"/>
      <c r="J10" s="47"/>
      <c r="K10" s="75"/>
      <c r="L10" s="81"/>
      <c r="M10" s="41"/>
    </row>
    <row r="11" spans="1:13" ht="25.5" customHeight="1">
      <c r="A11" s="200" t="s">
        <v>146</v>
      </c>
      <c r="B11" s="200"/>
      <c r="C11" s="200"/>
      <c r="D11" s="200"/>
      <c r="E11" s="200"/>
      <c r="F11" s="19"/>
      <c r="J11" s="47"/>
      <c r="K11" s="75"/>
      <c r="L11" s="81"/>
      <c r="M11" s="41"/>
    </row>
    <row r="12" spans="1:13" ht="15.75">
      <c r="A12" s="52">
        <v>1</v>
      </c>
      <c r="B12" s="72" t="s">
        <v>181</v>
      </c>
      <c r="C12" s="72">
        <v>16</v>
      </c>
      <c r="D12" s="65"/>
      <c r="E12" s="52">
        <v>3</v>
      </c>
      <c r="F12" s="19"/>
      <c r="J12" s="47"/>
      <c r="K12" s="75"/>
      <c r="L12" s="81"/>
      <c r="M12" s="41"/>
    </row>
    <row r="13" spans="1:13" ht="15.75">
      <c r="A13" s="52">
        <v>2</v>
      </c>
      <c r="B13" s="72" t="s">
        <v>128</v>
      </c>
      <c r="C13" s="86">
        <v>15</v>
      </c>
      <c r="D13" s="67">
        <v>0.9326388888888889</v>
      </c>
      <c r="E13" s="52">
        <v>5</v>
      </c>
      <c r="F13" s="19"/>
      <c r="J13" s="47"/>
      <c r="K13" s="75"/>
      <c r="L13" s="81"/>
      <c r="M13" s="41"/>
    </row>
    <row r="14" spans="1:13" ht="15.75">
      <c r="A14" s="52">
        <v>3</v>
      </c>
      <c r="B14" s="7" t="s">
        <v>155</v>
      </c>
      <c r="C14" s="84">
        <v>19</v>
      </c>
      <c r="D14" s="65"/>
      <c r="E14" s="52">
        <v>2</v>
      </c>
      <c r="F14" s="19"/>
      <c r="J14" s="47"/>
      <c r="K14" s="75"/>
      <c r="L14" s="81"/>
      <c r="M14" s="41"/>
    </row>
    <row r="15" spans="1:13" ht="15.75">
      <c r="A15" s="52">
        <v>4</v>
      </c>
      <c r="B15" s="72" t="s">
        <v>182</v>
      </c>
      <c r="C15" s="72">
        <v>14</v>
      </c>
      <c r="D15" s="67">
        <v>0.6326388888888889</v>
      </c>
      <c r="E15" s="52">
        <v>6</v>
      </c>
      <c r="F15" s="19"/>
      <c r="J15" s="47"/>
      <c r="K15" s="75"/>
      <c r="L15" s="81"/>
      <c r="M15" s="41"/>
    </row>
    <row r="16" spans="1:13" ht="15.75">
      <c r="A16" s="52">
        <v>5</v>
      </c>
      <c r="B16" s="49" t="s">
        <v>188</v>
      </c>
      <c r="C16" s="72">
        <v>21</v>
      </c>
      <c r="D16" s="65"/>
      <c r="E16" s="52">
        <v>1</v>
      </c>
      <c r="F16" s="19"/>
      <c r="J16" s="47"/>
      <c r="K16" s="75"/>
      <c r="L16" s="81"/>
      <c r="M16" s="41"/>
    </row>
    <row r="17" spans="1:13" ht="15.75">
      <c r="A17" s="52">
        <v>6</v>
      </c>
      <c r="B17" s="49" t="s">
        <v>187</v>
      </c>
      <c r="C17" s="72">
        <v>13</v>
      </c>
      <c r="D17" s="67">
        <v>0.8236111111111111</v>
      </c>
      <c r="E17" s="52">
        <v>9</v>
      </c>
      <c r="F17" s="19"/>
      <c r="J17" s="47"/>
      <c r="K17" s="75"/>
      <c r="L17" s="81"/>
      <c r="M17" s="41"/>
    </row>
    <row r="18" spans="1:13" ht="15.75">
      <c r="A18" s="52">
        <v>7</v>
      </c>
      <c r="B18" s="7" t="s">
        <v>176</v>
      </c>
      <c r="C18" s="72">
        <v>12</v>
      </c>
      <c r="D18" s="65"/>
      <c r="E18" s="52">
        <v>10</v>
      </c>
      <c r="F18" s="19"/>
      <c r="J18" s="47"/>
      <c r="K18" s="75"/>
      <c r="L18" s="81"/>
      <c r="M18" s="41"/>
    </row>
    <row r="19" spans="1:13" ht="15.75">
      <c r="A19" s="52">
        <v>8</v>
      </c>
      <c r="B19" s="72" t="s">
        <v>158</v>
      </c>
      <c r="C19" s="72">
        <v>7</v>
      </c>
      <c r="D19" s="65"/>
      <c r="E19" s="52">
        <v>13</v>
      </c>
      <c r="F19" s="19"/>
      <c r="J19" s="47"/>
      <c r="K19" s="75"/>
      <c r="L19" s="81"/>
      <c r="M19" s="41"/>
    </row>
    <row r="20" spans="1:13" ht="15.75">
      <c r="A20" s="52">
        <v>9</v>
      </c>
      <c r="B20" s="7" t="s">
        <v>51</v>
      </c>
      <c r="C20" s="72">
        <v>9</v>
      </c>
      <c r="D20" s="65"/>
      <c r="E20" s="52">
        <v>12</v>
      </c>
      <c r="F20" s="19"/>
      <c r="J20" s="47"/>
      <c r="K20" s="75"/>
      <c r="L20" s="81"/>
      <c r="M20" s="41"/>
    </row>
    <row r="21" spans="1:13" ht="15.75">
      <c r="A21" s="52">
        <v>10</v>
      </c>
      <c r="B21" s="35" t="s">
        <v>186</v>
      </c>
      <c r="C21" s="84">
        <v>15</v>
      </c>
      <c r="D21" s="67">
        <v>0.9180555555555556</v>
      </c>
      <c r="E21" s="52">
        <v>4</v>
      </c>
      <c r="F21" s="19"/>
      <c r="J21" s="47"/>
      <c r="K21" s="75"/>
      <c r="L21" s="81"/>
      <c r="M21" s="41"/>
    </row>
    <row r="22" spans="1:13" ht="15.75">
      <c r="A22" s="52">
        <v>11</v>
      </c>
      <c r="B22" s="57" t="s">
        <v>159</v>
      </c>
      <c r="C22" s="72">
        <v>11</v>
      </c>
      <c r="D22" s="65"/>
      <c r="E22" s="52">
        <v>11</v>
      </c>
      <c r="F22" s="19"/>
      <c r="J22" s="47"/>
      <c r="K22" s="75"/>
      <c r="L22" s="81"/>
      <c r="M22" s="41"/>
    </row>
    <row r="23" spans="1:13" ht="15.75">
      <c r="A23" s="52">
        <v>12</v>
      </c>
      <c r="B23" s="43" t="s">
        <v>148</v>
      </c>
      <c r="C23" s="72">
        <v>13</v>
      </c>
      <c r="D23" s="67">
        <v>0.715972222222222</v>
      </c>
      <c r="E23" s="52">
        <v>8</v>
      </c>
      <c r="F23" s="19"/>
      <c r="J23" s="47"/>
      <c r="K23" s="75"/>
      <c r="L23" s="81"/>
      <c r="M23" s="41"/>
    </row>
    <row r="24" spans="1:13" ht="15.75">
      <c r="A24" s="52">
        <v>13</v>
      </c>
      <c r="B24" s="43" t="s">
        <v>157</v>
      </c>
      <c r="C24" s="72">
        <v>14</v>
      </c>
      <c r="D24" s="87" t="s">
        <v>184</v>
      </c>
      <c r="E24" s="52">
        <v>7</v>
      </c>
      <c r="F24" s="19"/>
      <c r="J24" s="47"/>
      <c r="K24" s="75"/>
      <c r="L24" s="81"/>
      <c r="M24" s="41"/>
    </row>
    <row r="25" spans="1:13" ht="15.75">
      <c r="A25" s="52">
        <v>14</v>
      </c>
      <c r="B25" s="43" t="s">
        <v>157</v>
      </c>
      <c r="C25" s="85">
        <v>6</v>
      </c>
      <c r="D25" s="65"/>
      <c r="E25" s="52">
        <v>14</v>
      </c>
      <c r="F25" s="19"/>
      <c r="J25" s="47"/>
      <c r="K25" s="75"/>
      <c r="L25" s="81"/>
      <c r="M25" s="41"/>
    </row>
    <row r="26" spans="1:13" ht="26.25" customHeight="1">
      <c r="A26" s="200" t="s">
        <v>142</v>
      </c>
      <c r="B26" s="200"/>
      <c r="C26" s="200"/>
      <c r="D26" s="200"/>
      <c r="E26" s="200"/>
      <c r="F26" s="19"/>
      <c r="J26" s="47"/>
      <c r="K26" s="75"/>
      <c r="L26" s="81"/>
      <c r="M26" s="41"/>
    </row>
    <row r="27" spans="1:13" ht="15.75">
      <c r="A27" s="52">
        <v>1</v>
      </c>
      <c r="B27" s="43" t="s">
        <v>48</v>
      </c>
      <c r="C27" s="72">
        <v>15</v>
      </c>
      <c r="D27" s="67"/>
      <c r="E27" s="52">
        <v>1</v>
      </c>
      <c r="F27" s="19"/>
      <c r="J27" s="47"/>
      <c r="K27" s="75"/>
      <c r="L27" s="81"/>
      <c r="M27" s="41"/>
    </row>
    <row r="28" spans="1:13" ht="15.75">
      <c r="A28" s="52">
        <v>2</v>
      </c>
      <c r="B28" s="72" t="s">
        <v>247</v>
      </c>
      <c r="C28" s="72">
        <v>13</v>
      </c>
      <c r="D28" s="65"/>
      <c r="E28" s="52">
        <v>2</v>
      </c>
      <c r="F28" s="19"/>
      <c r="J28" s="47"/>
      <c r="K28" s="75"/>
      <c r="L28" s="81"/>
      <c r="M28" s="41"/>
    </row>
    <row r="29" spans="1:13" ht="15.75">
      <c r="A29" s="52">
        <v>3</v>
      </c>
      <c r="B29" s="72" t="s">
        <v>51</v>
      </c>
      <c r="C29" s="72">
        <v>10</v>
      </c>
      <c r="D29" s="65"/>
      <c r="E29" s="52">
        <v>3</v>
      </c>
      <c r="F29" s="19"/>
      <c r="J29" s="47"/>
      <c r="K29" s="75"/>
      <c r="L29" s="81"/>
      <c r="M29" s="41"/>
    </row>
    <row r="30" spans="1:13" ht="15.75">
      <c r="A30" s="52">
        <v>4</v>
      </c>
      <c r="B30" s="43" t="s">
        <v>236</v>
      </c>
      <c r="C30" s="72">
        <v>9</v>
      </c>
      <c r="D30" s="65"/>
      <c r="E30" s="52">
        <v>4</v>
      </c>
      <c r="F30" s="19"/>
      <c r="J30" s="47"/>
      <c r="K30" s="75"/>
      <c r="L30" s="81"/>
      <c r="M30" s="41"/>
    </row>
    <row r="31" spans="1:13" ht="15.75">
      <c r="A31" s="52">
        <v>5</v>
      </c>
      <c r="B31" s="72" t="s">
        <v>154</v>
      </c>
      <c r="C31" s="72">
        <v>8</v>
      </c>
      <c r="D31" s="65"/>
      <c r="E31" s="52">
        <v>5</v>
      </c>
      <c r="F31" s="19"/>
      <c r="J31" s="47"/>
      <c r="K31" s="75"/>
      <c r="L31" s="81"/>
      <c r="M31" s="41"/>
    </row>
    <row r="32" spans="1:13" ht="15.75">
      <c r="A32" s="19"/>
      <c r="B32" s="19"/>
      <c r="C32" s="19"/>
      <c r="D32" s="19"/>
      <c r="E32" s="19"/>
      <c r="F32" s="19"/>
      <c r="J32" s="47"/>
      <c r="K32" s="75"/>
      <c r="L32" s="81"/>
      <c r="M32" s="41"/>
    </row>
    <row r="33" spans="2:4" ht="15.75">
      <c r="B33" s="77" t="s">
        <v>116</v>
      </c>
      <c r="C33" s="23" t="s">
        <v>117</v>
      </c>
      <c r="D33" s="23"/>
    </row>
    <row r="34" spans="2:4" ht="15.75">
      <c r="B34" s="77"/>
      <c r="C34" s="23"/>
      <c r="D34" s="23"/>
    </row>
    <row r="35" spans="2:3" ht="15.75">
      <c r="B35" s="51" t="s">
        <v>150</v>
      </c>
      <c r="C35" s="23" t="s">
        <v>151</v>
      </c>
    </row>
  </sheetData>
  <sheetProtection password="CC81" sheet="1"/>
  <mergeCells count="5">
    <mergeCell ref="A1:E1"/>
    <mergeCell ref="A3:E3"/>
    <mergeCell ref="A7:E7"/>
    <mergeCell ref="A11:E11"/>
    <mergeCell ref="A26:E2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36"/>
  <sheetViews>
    <sheetView zoomScalePageLayoutView="0" workbookViewId="0" topLeftCell="A1">
      <selection activeCell="B34" sqref="B34:C36"/>
    </sheetView>
  </sheetViews>
  <sheetFormatPr defaultColWidth="9.140625" defaultRowHeight="15"/>
  <cols>
    <col min="1" max="1" width="3.7109375" style="18" customWidth="1"/>
    <col min="2" max="2" width="35.28125" style="18" customWidth="1"/>
    <col min="3" max="3" width="8.8515625" style="18" customWidth="1"/>
    <col min="4" max="16384" width="9.140625" style="18" customWidth="1"/>
  </cols>
  <sheetData>
    <row r="1" spans="1:29" ht="18.75">
      <c r="A1" s="185" t="s">
        <v>119</v>
      </c>
      <c r="B1" s="185"/>
      <c r="C1" s="185"/>
      <c r="D1" s="185"/>
      <c r="E1" s="185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3" spans="1:5" ht="16.5" customHeight="1">
      <c r="A3" s="186" t="s">
        <v>178</v>
      </c>
      <c r="B3" s="186"/>
      <c r="C3" s="186"/>
      <c r="D3" s="186"/>
      <c r="E3" s="186"/>
    </row>
    <row r="4" spans="1:5" ht="15.75">
      <c r="A4" s="61"/>
      <c r="B4" s="19"/>
      <c r="C4" s="19"/>
      <c r="D4" s="19"/>
      <c r="E4" s="19"/>
    </row>
    <row r="5" spans="2:4" ht="15.75">
      <c r="B5" s="22" t="s">
        <v>167</v>
      </c>
      <c r="D5" s="23" t="s">
        <v>120</v>
      </c>
    </row>
    <row r="6" spans="1:5" ht="22.5" customHeight="1">
      <c r="A6" s="62" t="s">
        <v>179</v>
      </c>
      <c r="B6" s="63" t="s">
        <v>122</v>
      </c>
      <c r="C6" s="63" t="s">
        <v>180</v>
      </c>
      <c r="D6" s="63" t="s">
        <v>143</v>
      </c>
      <c r="E6" s="64" t="s">
        <v>20</v>
      </c>
    </row>
    <row r="7" spans="1:5" ht="24.75" customHeight="1">
      <c r="A7" s="199" t="s">
        <v>168</v>
      </c>
      <c r="B7" s="200"/>
      <c r="C7" s="200"/>
      <c r="D7" s="200"/>
      <c r="E7" s="201"/>
    </row>
    <row r="8" spans="1:5" ht="15.75">
      <c r="A8" s="65">
        <v>1</v>
      </c>
      <c r="B8" s="35" t="s">
        <v>248</v>
      </c>
      <c r="C8" s="66">
        <v>10</v>
      </c>
      <c r="D8" s="67">
        <v>0.7708333333333334</v>
      </c>
      <c r="E8" s="68">
        <v>1</v>
      </c>
    </row>
    <row r="9" spans="1:5" ht="15.75">
      <c r="A9" s="65">
        <v>2</v>
      </c>
      <c r="B9" s="69" t="s">
        <v>158</v>
      </c>
      <c r="C9" s="70">
        <v>8</v>
      </c>
      <c r="D9" s="67">
        <v>0.6166666666666667</v>
      </c>
      <c r="E9" s="68">
        <v>2</v>
      </c>
    </row>
    <row r="10" spans="1:5" ht="15.75">
      <c r="A10" s="65">
        <v>3</v>
      </c>
      <c r="B10" s="54" t="s">
        <v>156</v>
      </c>
      <c r="C10" s="71">
        <v>1</v>
      </c>
      <c r="D10" s="67">
        <v>0.8270833333333334</v>
      </c>
      <c r="E10" s="68">
        <v>3</v>
      </c>
    </row>
    <row r="11" spans="1:5" ht="24.75" customHeight="1">
      <c r="A11" s="202" t="s">
        <v>146</v>
      </c>
      <c r="B11" s="202"/>
      <c r="C11" s="202"/>
      <c r="D11" s="202"/>
      <c r="E11" s="202"/>
    </row>
    <row r="12" spans="1:5" ht="15.75">
      <c r="A12" s="52">
        <v>1</v>
      </c>
      <c r="B12" s="7" t="s">
        <v>155</v>
      </c>
      <c r="C12" s="66">
        <v>20</v>
      </c>
      <c r="D12" s="65"/>
      <c r="E12" s="68">
        <v>1</v>
      </c>
    </row>
    <row r="13" spans="1:5" ht="15.75">
      <c r="A13" s="52">
        <v>2</v>
      </c>
      <c r="B13" s="46" t="s">
        <v>157</v>
      </c>
      <c r="C13" s="71">
        <v>13</v>
      </c>
      <c r="D13" s="65"/>
      <c r="E13" s="68">
        <v>2</v>
      </c>
    </row>
    <row r="14" spans="1:5" ht="15.75">
      <c r="A14" s="52">
        <v>3</v>
      </c>
      <c r="B14" s="35" t="s">
        <v>186</v>
      </c>
      <c r="C14" s="66">
        <v>12</v>
      </c>
      <c r="D14" s="65"/>
      <c r="E14" s="68">
        <v>3</v>
      </c>
    </row>
    <row r="15" spans="1:5" ht="15.75">
      <c r="A15" s="52">
        <v>4</v>
      </c>
      <c r="B15" s="72" t="s">
        <v>128</v>
      </c>
      <c r="C15" s="73">
        <v>11</v>
      </c>
      <c r="D15" s="67">
        <v>0.5222222222222223</v>
      </c>
      <c r="E15" s="68">
        <v>4</v>
      </c>
    </row>
    <row r="16" spans="1:5" ht="15.75">
      <c r="A16" s="52">
        <v>5</v>
      </c>
      <c r="B16" s="72" t="s">
        <v>181</v>
      </c>
      <c r="C16" s="72">
        <v>11</v>
      </c>
      <c r="D16" s="67">
        <v>0.5986111111111111</v>
      </c>
      <c r="E16" s="68">
        <v>5</v>
      </c>
    </row>
    <row r="17" spans="1:5" ht="15.75">
      <c r="A17" s="52">
        <v>6</v>
      </c>
      <c r="B17" s="49" t="s">
        <v>187</v>
      </c>
      <c r="C17" s="72">
        <v>11</v>
      </c>
      <c r="D17" s="67">
        <v>0.7027777777777778</v>
      </c>
      <c r="E17" s="68">
        <v>6</v>
      </c>
    </row>
    <row r="18" spans="1:5" ht="15.75">
      <c r="A18" s="52">
        <v>7</v>
      </c>
      <c r="B18" s="43" t="s">
        <v>157</v>
      </c>
      <c r="C18" s="72">
        <v>11</v>
      </c>
      <c r="D18" s="67">
        <v>0.7354166666666666</v>
      </c>
      <c r="E18" s="68">
        <v>7</v>
      </c>
    </row>
    <row r="19" spans="1:10" ht="15.75">
      <c r="A19" s="52">
        <v>8</v>
      </c>
      <c r="B19" s="49" t="s">
        <v>286</v>
      </c>
      <c r="C19" s="72">
        <v>9</v>
      </c>
      <c r="D19" s="67">
        <v>0.6756944444444444</v>
      </c>
      <c r="E19" s="68">
        <v>8</v>
      </c>
      <c r="J19" s="74"/>
    </row>
    <row r="20" spans="1:10" ht="15.75">
      <c r="A20" s="52">
        <v>9</v>
      </c>
      <c r="B20" s="72" t="s">
        <v>182</v>
      </c>
      <c r="C20" s="72">
        <v>9</v>
      </c>
      <c r="D20" s="67">
        <v>0.80625</v>
      </c>
      <c r="E20" s="68">
        <v>9</v>
      </c>
      <c r="J20" s="75"/>
    </row>
    <row r="21" spans="1:10" ht="15.75">
      <c r="A21" s="52">
        <v>10</v>
      </c>
      <c r="B21" s="43" t="s">
        <v>148</v>
      </c>
      <c r="C21" s="72">
        <v>8</v>
      </c>
      <c r="D21" s="65"/>
      <c r="E21" s="68">
        <v>10</v>
      </c>
      <c r="J21" s="75"/>
    </row>
    <row r="22" spans="1:10" ht="15.75">
      <c r="A22" s="52">
        <v>11</v>
      </c>
      <c r="B22" s="72" t="s">
        <v>128</v>
      </c>
      <c r="C22" s="72">
        <v>7</v>
      </c>
      <c r="D22" s="65"/>
      <c r="E22" s="68">
        <v>11</v>
      </c>
      <c r="J22" s="75"/>
    </row>
    <row r="23" spans="1:10" ht="15.75">
      <c r="A23" s="52">
        <v>12</v>
      </c>
      <c r="B23" s="7" t="s">
        <v>176</v>
      </c>
      <c r="C23" s="72">
        <v>7</v>
      </c>
      <c r="D23" s="65"/>
      <c r="E23" s="68">
        <v>11</v>
      </c>
      <c r="J23" s="75"/>
    </row>
    <row r="24" spans="1:5" ht="15.75">
      <c r="A24" s="52">
        <v>13</v>
      </c>
      <c r="B24" s="7" t="s">
        <v>51</v>
      </c>
      <c r="C24" s="72">
        <v>6</v>
      </c>
      <c r="D24" s="65"/>
      <c r="E24" s="68">
        <v>13</v>
      </c>
    </row>
    <row r="25" spans="1:5" ht="15.75">
      <c r="A25" s="52">
        <v>14</v>
      </c>
      <c r="B25" s="57" t="s">
        <v>159</v>
      </c>
      <c r="C25" s="72">
        <v>5</v>
      </c>
      <c r="D25" s="67">
        <v>0.5381944444444444</v>
      </c>
      <c r="E25" s="68">
        <v>14</v>
      </c>
    </row>
    <row r="26" spans="1:5" ht="15.75">
      <c r="A26" s="52">
        <v>15</v>
      </c>
      <c r="B26" s="72" t="s">
        <v>158</v>
      </c>
      <c r="C26" s="72">
        <v>5</v>
      </c>
      <c r="D26" s="67">
        <v>0.7055555555555556</v>
      </c>
      <c r="E26" s="68">
        <v>15</v>
      </c>
    </row>
    <row r="27" spans="1:5" ht="24" customHeight="1">
      <c r="A27" s="202" t="s">
        <v>142</v>
      </c>
      <c r="B27" s="202"/>
      <c r="C27" s="202"/>
      <c r="D27" s="202"/>
      <c r="E27" s="202"/>
    </row>
    <row r="28" spans="1:5" ht="15.75">
      <c r="A28" s="52">
        <v>1</v>
      </c>
      <c r="B28" s="43" t="s">
        <v>236</v>
      </c>
      <c r="C28" s="72">
        <v>16</v>
      </c>
      <c r="D28" s="65"/>
      <c r="E28" s="68">
        <v>1</v>
      </c>
    </row>
    <row r="29" spans="1:5" ht="15.75">
      <c r="A29" s="52">
        <v>2</v>
      </c>
      <c r="B29" s="72" t="s">
        <v>154</v>
      </c>
      <c r="C29" s="72">
        <v>11</v>
      </c>
      <c r="D29" s="65"/>
      <c r="E29" s="68">
        <v>2</v>
      </c>
    </row>
    <row r="30" spans="1:5" ht="15.75">
      <c r="A30" s="52">
        <v>3</v>
      </c>
      <c r="B30" s="72" t="s">
        <v>247</v>
      </c>
      <c r="C30" s="72">
        <v>9</v>
      </c>
      <c r="D30" s="65"/>
      <c r="E30" s="68">
        <v>3</v>
      </c>
    </row>
    <row r="31" spans="1:8" ht="15.75">
      <c r="A31" s="52">
        <v>4</v>
      </c>
      <c r="B31" s="7" t="s">
        <v>51</v>
      </c>
      <c r="C31" s="72">
        <v>5</v>
      </c>
      <c r="D31" s="67">
        <v>0.7493055555555556</v>
      </c>
      <c r="E31" s="68">
        <v>4</v>
      </c>
      <c r="H31" s="76"/>
    </row>
    <row r="32" spans="1:5" ht="15.75">
      <c r="A32" s="52">
        <v>5</v>
      </c>
      <c r="B32" s="43" t="s">
        <v>48</v>
      </c>
      <c r="C32" s="72">
        <v>5</v>
      </c>
      <c r="D32" s="67">
        <v>0.8034722222222223</v>
      </c>
      <c r="E32" s="68">
        <v>5</v>
      </c>
    </row>
    <row r="34" spans="2:3" ht="15.75">
      <c r="B34" s="51" t="s">
        <v>116</v>
      </c>
      <c r="C34" s="23" t="s">
        <v>117</v>
      </c>
    </row>
    <row r="35" spans="2:4" ht="15.75">
      <c r="B35" s="77"/>
      <c r="C35" s="23"/>
      <c r="D35" s="23"/>
    </row>
    <row r="36" spans="2:3" ht="15.75">
      <c r="B36" s="51" t="s">
        <v>150</v>
      </c>
      <c r="C36" s="23" t="s">
        <v>151</v>
      </c>
    </row>
  </sheetData>
  <sheetProtection password="CC7F" sheet="1"/>
  <mergeCells count="5">
    <mergeCell ref="A1:E1"/>
    <mergeCell ref="A3:E3"/>
    <mergeCell ref="A7:E7"/>
    <mergeCell ref="A11:E11"/>
    <mergeCell ref="A27:E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.8515625" style="0" customWidth="1"/>
    <col min="2" max="2" width="34.57421875" style="0" customWidth="1"/>
    <col min="3" max="3" width="12.28125" style="0" customWidth="1"/>
    <col min="4" max="4" width="10.57421875" style="0" customWidth="1"/>
    <col min="5" max="5" width="12.8515625" style="0" customWidth="1"/>
    <col min="6" max="6" width="9.8515625" style="0" customWidth="1"/>
    <col min="7" max="7" width="9.28125" style="0" customWidth="1"/>
  </cols>
  <sheetData>
    <row r="1" spans="1:7" ht="18.75">
      <c r="A1" s="185" t="s">
        <v>119</v>
      </c>
      <c r="B1" s="185"/>
      <c r="C1" s="185"/>
      <c r="D1" s="185"/>
      <c r="E1" s="185"/>
      <c r="F1" s="185"/>
      <c r="G1" s="185"/>
    </row>
    <row r="2" spans="1:3" ht="15">
      <c r="A2" s="18"/>
      <c r="B2" s="18"/>
      <c r="C2" s="18"/>
    </row>
    <row r="3" spans="1:7" ht="15.75" customHeight="1">
      <c r="A3" s="186" t="s">
        <v>349</v>
      </c>
      <c r="B3" s="186"/>
      <c r="C3" s="186"/>
      <c r="D3" s="186"/>
      <c r="E3" s="186"/>
      <c r="F3" s="186"/>
      <c r="G3" s="186"/>
    </row>
    <row r="4" spans="1:3" ht="15.75">
      <c r="A4" s="61"/>
      <c r="B4" s="19"/>
      <c r="C4" s="19"/>
    </row>
    <row r="5" spans="1:5" ht="15.75">
      <c r="A5" s="18"/>
      <c r="B5" s="22" t="s">
        <v>167</v>
      </c>
      <c r="E5" s="23" t="s">
        <v>120</v>
      </c>
    </row>
    <row r="6" spans="1:7" ht="33.75" customHeight="1">
      <c r="A6" s="173" t="s">
        <v>179</v>
      </c>
      <c r="B6" s="174" t="s">
        <v>122</v>
      </c>
      <c r="C6" s="175" t="s">
        <v>340</v>
      </c>
      <c r="D6" s="175" t="s">
        <v>346</v>
      </c>
      <c r="E6" s="175" t="s">
        <v>347</v>
      </c>
      <c r="F6" s="176" t="s">
        <v>348</v>
      </c>
      <c r="G6" s="176" t="s">
        <v>345</v>
      </c>
    </row>
    <row r="7" spans="1:7" ht="26.25" customHeight="1">
      <c r="A7" s="199" t="s">
        <v>168</v>
      </c>
      <c r="B7" s="200"/>
      <c r="C7" s="200"/>
      <c r="D7" s="200"/>
      <c r="E7" s="200"/>
      <c r="F7" s="200"/>
      <c r="G7" s="200"/>
    </row>
    <row r="8" spans="1:7" ht="15.75">
      <c r="A8" s="65">
        <v>1</v>
      </c>
      <c r="B8" s="35" t="s">
        <v>248</v>
      </c>
      <c r="C8" s="68">
        <v>1</v>
      </c>
      <c r="D8" s="68">
        <v>2</v>
      </c>
      <c r="E8" s="68">
        <v>1</v>
      </c>
      <c r="F8" s="162" t="s">
        <v>205</v>
      </c>
      <c r="G8" s="162">
        <v>1</v>
      </c>
    </row>
    <row r="9" spans="1:7" ht="15.75">
      <c r="A9" s="65">
        <v>2</v>
      </c>
      <c r="B9" s="69" t="s">
        <v>158</v>
      </c>
      <c r="C9" s="68">
        <v>2</v>
      </c>
      <c r="D9" s="68">
        <v>1</v>
      </c>
      <c r="E9" s="68" t="s">
        <v>205</v>
      </c>
      <c r="F9" s="162" t="s">
        <v>205</v>
      </c>
      <c r="G9" s="162">
        <v>1</v>
      </c>
    </row>
    <row r="10" spans="1:7" ht="15.75">
      <c r="A10" s="65">
        <v>3</v>
      </c>
      <c r="B10" s="54" t="s">
        <v>156</v>
      </c>
      <c r="C10" s="68">
        <v>3</v>
      </c>
      <c r="D10" s="68">
        <v>3</v>
      </c>
      <c r="E10" s="68">
        <v>2</v>
      </c>
      <c r="F10" s="162">
        <v>1</v>
      </c>
      <c r="G10" s="162">
        <v>1</v>
      </c>
    </row>
    <row r="11" spans="1:7" ht="25.5" customHeight="1">
      <c r="A11" s="202" t="s">
        <v>146</v>
      </c>
      <c r="B11" s="202"/>
      <c r="C11" s="202"/>
      <c r="D11" s="202"/>
      <c r="E11" s="202"/>
      <c r="F11" s="202"/>
      <c r="G11" s="202"/>
    </row>
    <row r="12" spans="1:7" ht="15.75">
      <c r="A12" s="52">
        <v>1</v>
      </c>
      <c r="B12" s="72" t="s">
        <v>181</v>
      </c>
      <c r="C12" s="68">
        <v>5</v>
      </c>
      <c r="D12" s="68">
        <v>3</v>
      </c>
      <c r="E12" s="68">
        <v>6</v>
      </c>
      <c r="F12" s="68" t="s">
        <v>205</v>
      </c>
      <c r="G12" s="162">
        <v>1</v>
      </c>
    </row>
    <row r="13" spans="1:7" ht="15.75">
      <c r="A13" s="52">
        <v>2</v>
      </c>
      <c r="B13" s="70" t="s">
        <v>336</v>
      </c>
      <c r="C13" s="68" t="s">
        <v>341</v>
      </c>
      <c r="D13" s="68">
        <v>5</v>
      </c>
      <c r="E13" s="68">
        <v>1</v>
      </c>
      <c r="F13" s="68" t="s">
        <v>344</v>
      </c>
      <c r="G13" s="162">
        <v>1</v>
      </c>
    </row>
    <row r="14" spans="1:7" ht="15.75">
      <c r="A14" s="52">
        <v>4</v>
      </c>
      <c r="B14" s="7" t="s">
        <v>155</v>
      </c>
      <c r="C14" s="68">
        <v>1</v>
      </c>
      <c r="D14" s="68">
        <v>2</v>
      </c>
      <c r="E14" s="68" t="s">
        <v>205</v>
      </c>
      <c r="F14" s="68" t="s">
        <v>205</v>
      </c>
      <c r="G14" s="162">
        <v>1</v>
      </c>
    </row>
    <row r="15" spans="1:7" ht="15.75">
      <c r="A15" s="52">
        <v>5</v>
      </c>
      <c r="B15" s="72" t="s">
        <v>182</v>
      </c>
      <c r="C15" s="68">
        <v>9</v>
      </c>
      <c r="D15" s="68">
        <v>6</v>
      </c>
      <c r="E15" s="68">
        <v>3</v>
      </c>
      <c r="F15" s="68">
        <v>2</v>
      </c>
      <c r="G15" s="162">
        <v>1</v>
      </c>
    </row>
    <row r="16" spans="1:7" ht="15.75">
      <c r="A16" s="52">
        <v>6</v>
      </c>
      <c r="B16" s="49" t="s">
        <v>339</v>
      </c>
      <c r="C16" s="68" t="s">
        <v>337</v>
      </c>
      <c r="D16" s="68" t="s">
        <v>338</v>
      </c>
      <c r="E16" s="68">
        <v>8</v>
      </c>
      <c r="F16" s="68" t="s">
        <v>205</v>
      </c>
      <c r="G16" s="162">
        <v>1</v>
      </c>
    </row>
    <row r="17" spans="1:7" ht="15.75">
      <c r="A17" s="52">
        <v>8</v>
      </c>
      <c r="B17" s="7" t="s">
        <v>176</v>
      </c>
      <c r="C17" s="68">
        <v>11</v>
      </c>
      <c r="D17" s="68">
        <v>10</v>
      </c>
      <c r="E17" s="68" t="s">
        <v>205</v>
      </c>
      <c r="F17" s="68" t="s">
        <v>205</v>
      </c>
      <c r="G17" s="162">
        <v>1</v>
      </c>
    </row>
    <row r="18" spans="1:7" ht="15.75">
      <c r="A18" s="52">
        <v>9</v>
      </c>
      <c r="B18" s="72" t="s">
        <v>158</v>
      </c>
      <c r="C18" s="68">
        <v>15</v>
      </c>
      <c r="D18" s="68">
        <v>13</v>
      </c>
      <c r="E18" s="68" t="s">
        <v>205</v>
      </c>
      <c r="F18" s="68" t="s">
        <v>205</v>
      </c>
      <c r="G18" s="162">
        <v>1</v>
      </c>
    </row>
    <row r="19" spans="1:7" ht="15.75">
      <c r="A19" s="52">
        <v>10</v>
      </c>
      <c r="B19" s="7" t="s">
        <v>51</v>
      </c>
      <c r="C19" s="68">
        <v>13</v>
      </c>
      <c r="D19" s="68">
        <v>12</v>
      </c>
      <c r="E19" s="68" t="s">
        <v>205</v>
      </c>
      <c r="F19" s="68" t="s">
        <v>205</v>
      </c>
      <c r="G19" s="162">
        <v>1</v>
      </c>
    </row>
    <row r="20" spans="1:7" ht="15.75">
      <c r="A20" s="52">
        <v>11</v>
      </c>
      <c r="B20" s="35" t="s">
        <v>186</v>
      </c>
      <c r="C20" s="68">
        <v>3</v>
      </c>
      <c r="D20" s="68">
        <v>4</v>
      </c>
      <c r="E20" s="68">
        <v>2</v>
      </c>
      <c r="F20" s="68" t="s">
        <v>205</v>
      </c>
      <c r="G20" s="162">
        <v>1</v>
      </c>
    </row>
    <row r="21" spans="1:7" ht="15.75" customHeight="1">
      <c r="A21" s="52">
        <v>12</v>
      </c>
      <c r="B21" s="57" t="s">
        <v>159</v>
      </c>
      <c r="C21" s="68">
        <v>14</v>
      </c>
      <c r="D21" s="68">
        <v>11</v>
      </c>
      <c r="E21" s="68" t="s">
        <v>205</v>
      </c>
      <c r="F21" s="68" t="s">
        <v>205</v>
      </c>
      <c r="G21" s="162">
        <v>1</v>
      </c>
    </row>
    <row r="22" spans="1:7" ht="15.75" customHeight="1">
      <c r="A22" s="52">
        <v>13</v>
      </c>
      <c r="B22" s="43" t="s">
        <v>148</v>
      </c>
      <c r="C22" s="68">
        <v>10</v>
      </c>
      <c r="D22" s="68">
        <v>8</v>
      </c>
      <c r="E22" s="68">
        <v>4</v>
      </c>
      <c r="F22" s="68">
        <v>1</v>
      </c>
      <c r="G22" s="162">
        <v>1</v>
      </c>
    </row>
    <row r="23" spans="1:7" ht="15.75">
      <c r="A23" s="52">
        <v>14</v>
      </c>
      <c r="B23" s="43" t="s">
        <v>335</v>
      </c>
      <c r="C23" s="68" t="s">
        <v>342</v>
      </c>
      <c r="D23" s="68" t="s">
        <v>343</v>
      </c>
      <c r="E23" s="68">
        <v>7</v>
      </c>
      <c r="F23" s="68">
        <v>2</v>
      </c>
      <c r="G23" s="162">
        <v>1</v>
      </c>
    </row>
    <row r="24" spans="1:7" ht="25.5" customHeight="1">
      <c r="A24" s="202" t="s">
        <v>142</v>
      </c>
      <c r="B24" s="202"/>
      <c r="C24" s="202"/>
      <c r="D24" s="202"/>
      <c r="E24" s="202"/>
      <c r="F24" s="202"/>
      <c r="G24" s="202"/>
    </row>
    <row r="25" spans="1:7" ht="15.75">
      <c r="A25" s="52">
        <v>1</v>
      </c>
      <c r="B25" s="43" t="s">
        <v>236</v>
      </c>
      <c r="C25" s="68">
        <v>1</v>
      </c>
      <c r="D25" s="68">
        <v>4</v>
      </c>
      <c r="E25" s="68">
        <v>1</v>
      </c>
      <c r="F25" s="162">
        <v>1</v>
      </c>
      <c r="G25" s="162">
        <v>1</v>
      </c>
    </row>
    <row r="26" spans="1:7" ht="15.75">
      <c r="A26" s="52">
        <v>2</v>
      </c>
      <c r="B26" s="72" t="s">
        <v>154</v>
      </c>
      <c r="C26" s="68">
        <v>2</v>
      </c>
      <c r="D26" s="68">
        <v>5</v>
      </c>
      <c r="E26" s="68" t="s">
        <v>205</v>
      </c>
      <c r="F26" s="162" t="s">
        <v>205</v>
      </c>
      <c r="G26" s="162">
        <v>1</v>
      </c>
    </row>
    <row r="27" spans="1:7" ht="15.75">
      <c r="A27" s="52">
        <v>3</v>
      </c>
      <c r="B27" s="72" t="s">
        <v>247</v>
      </c>
      <c r="C27" s="68">
        <v>3</v>
      </c>
      <c r="D27" s="68">
        <v>2</v>
      </c>
      <c r="E27" s="68" t="s">
        <v>205</v>
      </c>
      <c r="F27" s="162" t="s">
        <v>205</v>
      </c>
      <c r="G27" s="162">
        <v>1</v>
      </c>
    </row>
    <row r="28" spans="1:7" ht="16.5" customHeight="1">
      <c r="A28" s="52">
        <v>4</v>
      </c>
      <c r="B28" s="7" t="s">
        <v>51</v>
      </c>
      <c r="C28" s="68">
        <v>4</v>
      </c>
      <c r="D28" s="68">
        <v>3</v>
      </c>
      <c r="E28" s="68">
        <v>2</v>
      </c>
      <c r="F28" s="162">
        <v>1</v>
      </c>
      <c r="G28" s="162">
        <v>1</v>
      </c>
    </row>
    <row r="29" spans="1:7" ht="15.75">
      <c r="A29" s="52">
        <v>5</v>
      </c>
      <c r="B29" s="43" t="s">
        <v>48</v>
      </c>
      <c r="C29" s="68">
        <v>5</v>
      </c>
      <c r="D29" s="68">
        <v>1</v>
      </c>
      <c r="E29" s="68" t="s">
        <v>205</v>
      </c>
      <c r="F29" s="162" t="s">
        <v>205</v>
      </c>
      <c r="G29" s="162">
        <v>1</v>
      </c>
    </row>
    <row r="31" spans="2:3" ht="15.75">
      <c r="B31" s="51" t="s">
        <v>116</v>
      </c>
      <c r="C31" s="23" t="s">
        <v>117</v>
      </c>
    </row>
    <row r="32" spans="2:3" ht="15.75">
      <c r="B32" s="77"/>
      <c r="C32" s="23"/>
    </row>
    <row r="33" spans="2:3" ht="15.75">
      <c r="B33" s="51" t="s">
        <v>150</v>
      </c>
      <c r="C33" s="23" t="s">
        <v>151</v>
      </c>
    </row>
  </sheetData>
  <sheetProtection password="CC4F" sheet="1"/>
  <mergeCells count="5">
    <mergeCell ref="A7:G7"/>
    <mergeCell ref="A11:G11"/>
    <mergeCell ref="A24:G24"/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116"/>
  <sheetViews>
    <sheetView zoomScalePageLayoutView="0" workbookViewId="0" topLeftCell="A29">
      <selection activeCell="A5" sqref="A5:J109"/>
    </sheetView>
  </sheetViews>
  <sheetFormatPr defaultColWidth="9.140625" defaultRowHeight="15"/>
  <cols>
    <col min="1" max="1" width="4.00390625" style="37" customWidth="1"/>
    <col min="2" max="2" width="27.00390625" style="18" customWidth="1"/>
    <col min="3" max="3" width="31.7109375" style="18" customWidth="1"/>
    <col min="4" max="4" width="8.57421875" style="18" hidden="1" customWidth="1"/>
    <col min="5" max="5" width="8.57421875" style="112" customWidth="1"/>
    <col min="6" max="6" width="4.140625" style="18" hidden="1" customWidth="1"/>
    <col min="7" max="7" width="5.28125" style="18" hidden="1" customWidth="1"/>
    <col min="8" max="8" width="10.140625" style="18" customWidth="1"/>
    <col min="9" max="9" width="8.00390625" style="18" customWidth="1"/>
    <col min="10" max="10" width="16.8515625" style="18" customWidth="1"/>
    <col min="11" max="11" width="9.140625" style="18" customWidth="1"/>
    <col min="12" max="13" width="9.140625" style="18" hidden="1" customWidth="1"/>
    <col min="14" max="16384" width="9.140625" style="18" customWidth="1"/>
  </cols>
  <sheetData>
    <row r="1" spans="1:9" ht="18.75">
      <c r="A1" s="185" t="s">
        <v>119</v>
      </c>
      <c r="B1" s="185"/>
      <c r="C1" s="185"/>
      <c r="D1" s="185"/>
      <c r="E1" s="185"/>
      <c r="F1" s="185"/>
      <c r="G1" s="185"/>
      <c r="H1" s="185"/>
      <c r="I1" s="185"/>
    </row>
    <row r="2" spans="1:10" ht="30.75" customHeight="1">
      <c r="A2" s="186" t="s">
        <v>306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9" ht="15.75">
      <c r="A3" s="19"/>
      <c r="B3" s="19"/>
      <c r="C3" s="19"/>
      <c r="D3" s="19"/>
      <c r="E3" s="138"/>
      <c r="F3" s="19"/>
      <c r="G3" s="19"/>
      <c r="H3" s="19"/>
      <c r="I3" s="19"/>
    </row>
    <row r="4" spans="1:9" ht="15.75">
      <c r="A4" s="20"/>
      <c r="B4" s="21" t="s">
        <v>120</v>
      </c>
      <c r="C4" s="22" t="s">
        <v>167</v>
      </c>
      <c r="D4" s="23"/>
      <c r="E4" s="139"/>
      <c r="F4" s="23"/>
      <c r="G4" s="23"/>
      <c r="H4" s="23"/>
      <c r="I4" s="23"/>
    </row>
    <row r="5" spans="1:10" ht="33" customHeight="1">
      <c r="A5" s="24" t="s">
        <v>118</v>
      </c>
      <c r="B5" s="24" t="s">
        <v>17</v>
      </c>
      <c r="C5" s="24" t="s">
        <v>122</v>
      </c>
      <c r="D5" s="24" t="s">
        <v>124</v>
      </c>
      <c r="E5" s="24" t="s">
        <v>123</v>
      </c>
      <c r="F5" s="24" t="s">
        <v>125</v>
      </c>
      <c r="G5" s="25" t="s">
        <v>189</v>
      </c>
      <c r="H5" s="26" t="s">
        <v>126</v>
      </c>
      <c r="I5" s="26" t="s">
        <v>20</v>
      </c>
      <c r="J5" s="26" t="s">
        <v>127</v>
      </c>
    </row>
    <row r="6" spans="1:10" ht="21.75" customHeight="1">
      <c r="A6" s="59"/>
      <c r="B6" s="100" t="s">
        <v>168</v>
      </c>
      <c r="C6" s="100" t="s">
        <v>190</v>
      </c>
      <c r="D6" s="59"/>
      <c r="E6" s="140"/>
      <c r="F6" s="59"/>
      <c r="G6" s="59"/>
      <c r="H6" s="59"/>
      <c r="I6" s="102"/>
      <c r="J6" s="137"/>
    </row>
    <row r="7" spans="1:13" ht="15" customHeight="1">
      <c r="A7" s="34">
        <v>1</v>
      </c>
      <c r="B7" s="28" t="s">
        <v>11</v>
      </c>
      <c r="C7" s="28" t="s">
        <v>157</v>
      </c>
      <c r="D7" s="52">
        <v>2005</v>
      </c>
      <c r="E7" s="27">
        <v>3</v>
      </c>
      <c r="F7" s="52" t="s">
        <v>129</v>
      </c>
      <c r="G7" s="34" t="s">
        <v>169</v>
      </c>
      <c r="H7" s="32">
        <v>0.0017824074074074072</v>
      </c>
      <c r="I7" s="30">
        <f>RANK(H7,$H$7:$H$17,1)</f>
        <v>1</v>
      </c>
      <c r="J7" s="30">
        <v>3</v>
      </c>
      <c r="L7" s="18">
        <v>154</v>
      </c>
      <c r="M7" s="18">
        <v>100</v>
      </c>
    </row>
    <row r="8" spans="1:13" ht="15" customHeight="1">
      <c r="A8" s="34">
        <v>2</v>
      </c>
      <c r="B8" s="28" t="s">
        <v>7</v>
      </c>
      <c r="C8" s="28" t="s">
        <v>156</v>
      </c>
      <c r="D8" s="52">
        <v>2006</v>
      </c>
      <c r="E8" s="27" t="s">
        <v>135</v>
      </c>
      <c r="F8" s="52" t="s">
        <v>129</v>
      </c>
      <c r="G8" s="34" t="s">
        <v>169</v>
      </c>
      <c r="H8" s="32">
        <v>0.0018055555555555557</v>
      </c>
      <c r="I8" s="30">
        <f aca="true" t="shared" si="0" ref="I8:I17">RANK(H8,$H$7:$H$17,1)</f>
        <v>2</v>
      </c>
      <c r="J8" s="30">
        <v>3</v>
      </c>
      <c r="L8" s="168">
        <f>$L$7*M8/$M$7</f>
        <v>180.18</v>
      </c>
      <c r="M8" s="18">
        <v>117</v>
      </c>
    </row>
    <row r="9" spans="1:13" ht="15" customHeight="1">
      <c r="A9" s="34">
        <v>3</v>
      </c>
      <c r="B9" s="28" t="s">
        <v>4</v>
      </c>
      <c r="C9" s="28" t="s">
        <v>152</v>
      </c>
      <c r="D9" s="52">
        <v>2006</v>
      </c>
      <c r="E9" s="27" t="s">
        <v>135</v>
      </c>
      <c r="F9" s="52" t="s">
        <v>129</v>
      </c>
      <c r="G9" s="34" t="s">
        <v>169</v>
      </c>
      <c r="H9" s="32">
        <v>0.0019212962962962962</v>
      </c>
      <c r="I9" s="30">
        <f t="shared" si="0"/>
        <v>3</v>
      </c>
      <c r="J9" s="30">
        <v>3</v>
      </c>
      <c r="L9" s="168">
        <f>$L$7*M9/$M$7</f>
        <v>203.28</v>
      </c>
      <c r="M9" s="18">
        <v>132</v>
      </c>
    </row>
    <row r="10" spans="1:10" ht="15" customHeight="1">
      <c r="A10" s="34">
        <v>4</v>
      </c>
      <c r="B10" s="28" t="s">
        <v>8</v>
      </c>
      <c r="C10" s="28" t="s">
        <v>156</v>
      </c>
      <c r="D10" s="52">
        <v>2006</v>
      </c>
      <c r="E10" s="27" t="s">
        <v>132</v>
      </c>
      <c r="F10" s="52" t="s">
        <v>129</v>
      </c>
      <c r="G10" s="34" t="s">
        <v>169</v>
      </c>
      <c r="H10" s="32">
        <v>0.0021180555555555553</v>
      </c>
      <c r="I10" s="30">
        <f t="shared" si="0"/>
        <v>4</v>
      </c>
      <c r="J10" s="30" t="s">
        <v>131</v>
      </c>
    </row>
    <row r="11" spans="1:10" ht="15" customHeight="1">
      <c r="A11" s="34">
        <v>5</v>
      </c>
      <c r="B11" s="28" t="s">
        <v>6</v>
      </c>
      <c r="C11" s="28" t="s">
        <v>157</v>
      </c>
      <c r="D11" s="52">
        <v>2006</v>
      </c>
      <c r="E11" s="27">
        <v>3</v>
      </c>
      <c r="F11" s="52" t="s">
        <v>129</v>
      </c>
      <c r="G11" s="34" t="s">
        <v>169</v>
      </c>
      <c r="H11" s="32">
        <v>0.0021412037037037038</v>
      </c>
      <c r="I11" s="30">
        <f t="shared" si="0"/>
        <v>5</v>
      </c>
      <c r="J11" s="30" t="s">
        <v>131</v>
      </c>
    </row>
    <row r="12" spans="1:10" ht="15" customHeight="1">
      <c r="A12" s="34">
        <v>6</v>
      </c>
      <c r="B12" s="28" t="s">
        <v>1</v>
      </c>
      <c r="C12" s="43" t="s">
        <v>153</v>
      </c>
      <c r="D12" s="52">
        <v>2008</v>
      </c>
      <c r="E12" s="27" t="s">
        <v>132</v>
      </c>
      <c r="F12" s="52" t="s">
        <v>129</v>
      </c>
      <c r="G12" s="34" t="s">
        <v>169</v>
      </c>
      <c r="H12" s="32">
        <v>0.0022453703703703702</v>
      </c>
      <c r="I12" s="30">
        <f t="shared" si="0"/>
        <v>6</v>
      </c>
      <c r="J12" s="30" t="s">
        <v>131</v>
      </c>
    </row>
    <row r="13" spans="1:10" ht="15" customHeight="1">
      <c r="A13" s="34">
        <v>7</v>
      </c>
      <c r="B13" s="28" t="s">
        <v>0</v>
      </c>
      <c r="C13" s="43" t="s">
        <v>153</v>
      </c>
      <c r="D13" s="52">
        <v>2008</v>
      </c>
      <c r="E13" s="27" t="s">
        <v>132</v>
      </c>
      <c r="F13" s="52" t="s">
        <v>129</v>
      </c>
      <c r="G13" s="34" t="s">
        <v>169</v>
      </c>
      <c r="H13" s="32">
        <v>0.0023032407407407407</v>
      </c>
      <c r="I13" s="30">
        <f t="shared" si="0"/>
        <v>7</v>
      </c>
      <c r="J13" s="30" t="s">
        <v>131</v>
      </c>
    </row>
    <row r="14" spans="1:10" ht="15" customHeight="1">
      <c r="A14" s="34">
        <v>8</v>
      </c>
      <c r="B14" s="28" t="s">
        <v>2</v>
      </c>
      <c r="C14" s="43" t="s">
        <v>134</v>
      </c>
      <c r="D14" s="52">
        <v>2007</v>
      </c>
      <c r="E14" s="27" t="s">
        <v>132</v>
      </c>
      <c r="F14" s="52" t="s">
        <v>129</v>
      </c>
      <c r="G14" s="34" t="s">
        <v>169</v>
      </c>
      <c r="H14" s="32">
        <v>0.003321759259259259</v>
      </c>
      <c r="I14" s="30">
        <f t="shared" si="0"/>
        <v>8</v>
      </c>
      <c r="J14" s="167" t="s">
        <v>205</v>
      </c>
    </row>
    <row r="15" spans="1:10" ht="15" customHeight="1">
      <c r="A15" s="34">
        <v>9</v>
      </c>
      <c r="B15" s="28" t="s">
        <v>5</v>
      </c>
      <c r="C15" s="28" t="s">
        <v>152</v>
      </c>
      <c r="D15" s="52">
        <v>2006</v>
      </c>
      <c r="E15" s="27" t="s">
        <v>132</v>
      </c>
      <c r="F15" s="52" t="s">
        <v>129</v>
      </c>
      <c r="G15" s="34" t="s">
        <v>169</v>
      </c>
      <c r="H15" s="32">
        <v>0.0036689814814814814</v>
      </c>
      <c r="I15" s="30">
        <f t="shared" si="0"/>
        <v>9</v>
      </c>
      <c r="J15" s="33"/>
    </row>
    <row r="16" spans="1:10" ht="15" customHeight="1">
      <c r="A16" s="27">
        <v>10</v>
      </c>
      <c r="B16" s="28" t="s">
        <v>12</v>
      </c>
      <c r="C16" s="28" t="s">
        <v>128</v>
      </c>
      <c r="D16" s="52">
        <v>2005</v>
      </c>
      <c r="E16" s="27" t="s">
        <v>131</v>
      </c>
      <c r="F16" s="52" t="s">
        <v>129</v>
      </c>
      <c r="G16" s="34" t="s">
        <v>171</v>
      </c>
      <c r="H16" s="29">
        <v>0.003761574074074074</v>
      </c>
      <c r="I16" s="30">
        <v>10</v>
      </c>
      <c r="J16" s="33"/>
    </row>
    <row r="17" spans="1:10" ht="15" customHeight="1">
      <c r="A17" s="27">
        <v>11</v>
      </c>
      <c r="B17" s="28" t="s">
        <v>13</v>
      </c>
      <c r="C17" s="28" t="s">
        <v>155</v>
      </c>
      <c r="D17" s="52"/>
      <c r="E17" s="141"/>
      <c r="F17" s="52" t="s">
        <v>129</v>
      </c>
      <c r="G17" s="34" t="s">
        <v>169</v>
      </c>
      <c r="H17" s="32">
        <v>0.0037731481481481483</v>
      </c>
      <c r="I17" s="30">
        <f t="shared" si="0"/>
        <v>11</v>
      </c>
      <c r="J17" s="33"/>
    </row>
    <row r="18" spans="1:10" ht="18" customHeight="1">
      <c r="A18" s="48"/>
      <c r="B18" s="42" t="s">
        <v>295</v>
      </c>
      <c r="C18" s="42"/>
      <c r="D18" s="89"/>
      <c r="E18" s="143"/>
      <c r="F18" s="89"/>
      <c r="G18" s="90"/>
      <c r="H18" s="103"/>
      <c r="I18" s="104"/>
      <c r="J18" s="41"/>
    </row>
    <row r="19" spans="2:10" ht="15.75">
      <c r="B19" s="38" t="s">
        <v>136</v>
      </c>
      <c r="C19" s="39" t="s">
        <v>298</v>
      </c>
      <c r="E19" s="88">
        <v>0.0020833333333333333</v>
      </c>
      <c r="J19" s="41"/>
    </row>
    <row r="20" spans="2:10" ht="15.75">
      <c r="B20" s="38" t="s">
        <v>131</v>
      </c>
      <c r="C20" s="39" t="s">
        <v>299</v>
      </c>
      <c r="E20" s="88">
        <v>0.002349537037037037</v>
      </c>
      <c r="J20" s="41"/>
    </row>
    <row r="21" spans="1:10" ht="32.25" customHeight="1">
      <c r="A21" s="59"/>
      <c r="B21" s="100" t="s">
        <v>168</v>
      </c>
      <c r="C21" s="100" t="s">
        <v>191</v>
      </c>
      <c r="D21" s="59"/>
      <c r="E21" s="140"/>
      <c r="F21" s="59"/>
      <c r="G21" s="59"/>
      <c r="H21" s="59"/>
      <c r="I21" s="59"/>
      <c r="J21" s="41"/>
    </row>
    <row r="22" spans="1:10" ht="15" customHeight="1">
      <c r="A22" s="27">
        <v>1</v>
      </c>
      <c r="B22" s="28" t="s">
        <v>26</v>
      </c>
      <c r="C22" s="28" t="s">
        <v>156</v>
      </c>
      <c r="D22" s="52">
        <v>2006</v>
      </c>
      <c r="E22" s="27">
        <v>3</v>
      </c>
      <c r="F22" s="52" t="s">
        <v>130</v>
      </c>
      <c r="G22" s="34" t="s">
        <v>169</v>
      </c>
      <c r="H22" s="32">
        <v>0.0012384259259259258</v>
      </c>
      <c r="I22" s="30">
        <f aca="true" t="shared" si="1" ref="I22:I27">RANK(H22,$H$22:$H$27,1)</f>
        <v>1</v>
      </c>
      <c r="J22" s="30"/>
    </row>
    <row r="23" spans="1:10" ht="15.75">
      <c r="A23" s="27">
        <v>2</v>
      </c>
      <c r="B23" s="28" t="s">
        <v>27</v>
      </c>
      <c r="C23" s="43" t="s">
        <v>153</v>
      </c>
      <c r="D23" s="52">
        <v>2005</v>
      </c>
      <c r="E23" s="27" t="s">
        <v>132</v>
      </c>
      <c r="F23" s="52" t="s">
        <v>130</v>
      </c>
      <c r="G23" s="34" t="s">
        <v>169</v>
      </c>
      <c r="H23" s="32">
        <v>0.0018171296296296297</v>
      </c>
      <c r="I23" s="30">
        <f t="shared" si="1"/>
        <v>2</v>
      </c>
      <c r="J23" s="33"/>
    </row>
    <row r="24" spans="1:10" ht="15.75">
      <c r="A24" s="27">
        <v>3</v>
      </c>
      <c r="B24" s="28" t="s">
        <v>21</v>
      </c>
      <c r="C24" s="43" t="s">
        <v>153</v>
      </c>
      <c r="D24" s="52">
        <v>2007</v>
      </c>
      <c r="E24" s="27" t="s">
        <v>132</v>
      </c>
      <c r="F24" s="52" t="s">
        <v>130</v>
      </c>
      <c r="G24" s="34" t="s">
        <v>169</v>
      </c>
      <c r="H24" s="32">
        <v>0.0020486111111111113</v>
      </c>
      <c r="I24" s="30">
        <f t="shared" si="1"/>
        <v>3</v>
      </c>
      <c r="J24" s="33"/>
    </row>
    <row r="25" spans="1:10" ht="15.75">
      <c r="A25" s="27">
        <v>4</v>
      </c>
      <c r="B25" s="28" t="s">
        <v>25</v>
      </c>
      <c r="C25" s="28" t="s">
        <v>166</v>
      </c>
      <c r="D25" s="52">
        <v>2006</v>
      </c>
      <c r="E25" s="27" t="s">
        <v>132</v>
      </c>
      <c r="F25" s="52" t="s">
        <v>130</v>
      </c>
      <c r="G25" s="34" t="s">
        <v>169</v>
      </c>
      <c r="H25" s="32">
        <v>0.0027199074074074074</v>
      </c>
      <c r="I25" s="30">
        <f t="shared" si="1"/>
        <v>4</v>
      </c>
      <c r="J25" s="33"/>
    </row>
    <row r="26" spans="1:10" ht="15.75">
      <c r="A26" s="27">
        <v>5</v>
      </c>
      <c r="B26" s="28" t="s">
        <v>22</v>
      </c>
      <c r="C26" s="28" t="s">
        <v>166</v>
      </c>
      <c r="D26" s="52">
        <v>2007</v>
      </c>
      <c r="E26" s="27" t="s">
        <v>132</v>
      </c>
      <c r="F26" s="52" t="s">
        <v>130</v>
      </c>
      <c r="G26" s="34" t="s">
        <v>169</v>
      </c>
      <c r="H26" s="32">
        <v>0.0034375</v>
      </c>
      <c r="I26" s="30">
        <f t="shared" si="1"/>
        <v>5</v>
      </c>
      <c r="J26" s="33"/>
    </row>
    <row r="27" spans="1:10" ht="15.75">
      <c r="A27" s="27">
        <v>6</v>
      </c>
      <c r="B27" s="28" t="s">
        <v>24</v>
      </c>
      <c r="C27" s="28" t="s">
        <v>166</v>
      </c>
      <c r="D27" s="52">
        <v>2006</v>
      </c>
      <c r="E27" s="27" t="s">
        <v>132</v>
      </c>
      <c r="F27" s="52" t="s">
        <v>130</v>
      </c>
      <c r="G27" s="34" t="s">
        <v>169</v>
      </c>
      <c r="H27" s="32">
        <v>0.0036111111111111114</v>
      </c>
      <c r="I27" s="30">
        <f t="shared" si="1"/>
        <v>6</v>
      </c>
      <c r="J27" s="33"/>
    </row>
    <row r="28" spans="1:10" ht="20.25" customHeight="1">
      <c r="A28" s="48"/>
      <c r="B28" s="36" t="s">
        <v>294</v>
      </c>
      <c r="C28" s="42"/>
      <c r="D28" s="89"/>
      <c r="E28" s="143"/>
      <c r="F28" s="89"/>
      <c r="G28" s="90"/>
      <c r="H28" s="103"/>
      <c r="I28" s="104"/>
      <c r="J28" s="41"/>
    </row>
    <row r="29" spans="1:10" ht="31.5" customHeight="1">
      <c r="A29" s="99"/>
      <c r="B29" s="100" t="s">
        <v>146</v>
      </c>
      <c r="C29" s="100" t="s">
        <v>190</v>
      </c>
      <c r="D29" s="99"/>
      <c r="E29" s="142"/>
      <c r="F29" s="99"/>
      <c r="G29" s="101"/>
      <c r="H29" s="102"/>
      <c r="I29" s="102"/>
      <c r="J29" s="102"/>
    </row>
    <row r="30" spans="1:13" ht="15.75" customHeight="1">
      <c r="A30" s="34">
        <v>1</v>
      </c>
      <c r="B30" s="28" t="s">
        <v>63</v>
      </c>
      <c r="C30" s="43" t="s">
        <v>153</v>
      </c>
      <c r="D30" s="52">
        <v>2003</v>
      </c>
      <c r="E30" s="27" t="s">
        <v>132</v>
      </c>
      <c r="F30" s="52" t="s">
        <v>129</v>
      </c>
      <c r="G30" s="34" t="s">
        <v>171</v>
      </c>
      <c r="H30" s="29">
        <v>0.002800925925925926</v>
      </c>
      <c r="I30" s="30">
        <f aca="true" t="shared" si="2" ref="I30:I46">RANK(H30,$H$30:$H$46,1)</f>
        <v>1</v>
      </c>
      <c r="J30" s="30">
        <v>2</v>
      </c>
      <c r="L30" s="18">
        <v>242</v>
      </c>
      <c r="M30" s="18">
        <v>100</v>
      </c>
    </row>
    <row r="31" spans="1:13" ht="15.75" customHeight="1">
      <c r="A31" s="34">
        <v>2</v>
      </c>
      <c r="B31" s="28" t="s">
        <v>62</v>
      </c>
      <c r="C31" s="28" t="s">
        <v>128</v>
      </c>
      <c r="D31" s="52">
        <v>2003</v>
      </c>
      <c r="E31" s="27">
        <v>2</v>
      </c>
      <c r="F31" s="52" t="s">
        <v>129</v>
      </c>
      <c r="G31" s="34" t="s">
        <v>171</v>
      </c>
      <c r="H31" s="29">
        <v>0.0030787037037037037</v>
      </c>
      <c r="I31" s="30">
        <f t="shared" si="2"/>
        <v>2</v>
      </c>
      <c r="J31" s="30">
        <v>3</v>
      </c>
      <c r="L31" s="168">
        <f>$L$30*M31/$M$7</f>
        <v>254.1</v>
      </c>
      <c r="M31" s="18">
        <v>105</v>
      </c>
    </row>
    <row r="32" spans="1:13" ht="15.75" customHeight="1">
      <c r="A32" s="34">
        <v>3</v>
      </c>
      <c r="B32" s="28" t="s">
        <v>101</v>
      </c>
      <c r="C32" s="28" t="s">
        <v>128</v>
      </c>
      <c r="D32" s="52">
        <v>2002</v>
      </c>
      <c r="E32" s="27">
        <v>2</v>
      </c>
      <c r="F32" s="52" t="s">
        <v>129</v>
      </c>
      <c r="G32" s="34" t="s">
        <v>171</v>
      </c>
      <c r="H32" s="29">
        <v>0.003101851851851852</v>
      </c>
      <c r="I32" s="30">
        <f t="shared" si="2"/>
        <v>3</v>
      </c>
      <c r="J32" s="30">
        <v>3</v>
      </c>
      <c r="L32" s="168">
        <f>$L$30*M32/$M$7</f>
        <v>326.7</v>
      </c>
      <c r="M32" s="18">
        <v>135</v>
      </c>
    </row>
    <row r="33" spans="1:13" ht="15.75" customHeight="1">
      <c r="A33" s="34">
        <v>5</v>
      </c>
      <c r="B33" s="28" t="s">
        <v>55</v>
      </c>
      <c r="C33" s="28" t="s">
        <v>36</v>
      </c>
      <c r="D33" s="52">
        <v>2003</v>
      </c>
      <c r="E33" s="27">
        <v>2</v>
      </c>
      <c r="F33" s="52" t="s">
        <v>129</v>
      </c>
      <c r="G33" s="34" t="s">
        <v>171</v>
      </c>
      <c r="H33" s="29">
        <v>0.003136574074074074</v>
      </c>
      <c r="I33" s="30">
        <f t="shared" si="2"/>
        <v>4</v>
      </c>
      <c r="J33" s="30">
        <v>3</v>
      </c>
      <c r="L33" s="168">
        <f>$L$30*M33/$M$7</f>
        <v>372.68</v>
      </c>
      <c r="M33" s="18">
        <v>154</v>
      </c>
    </row>
    <row r="34" spans="1:10" ht="15.75" customHeight="1">
      <c r="A34" s="34">
        <v>6</v>
      </c>
      <c r="B34" s="28" t="s">
        <v>50</v>
      </c>
      <c r="C34" s="28" t="s">
        <v>51</v>
      </c>
      <c r="D34" s="52">
        <v>2003</v>
      </c>
      <c r="E34" s="27" t="s">
        <v>132</v>
      </c>
      <c r="F34" s="52" t="s">
        <v>129</v>
      </c>
      <c r="G34" s="34" t="s">
        <v>171</v>
      </c>
      <c r="H34" s="29">
        <v>0.0035416666666666665</v>
      </c>
      <c r="I34" s="30">
        <f t="shared" si="2"/>
        <v>5</v>
      </c>
      <c r="J34" s="30">
        <v>3</v>
      </c>
    </row>
    <row r="35" spans="1:13" ht="15.75" customHeight="1">
      <c r="A35" s="34">
        <v>7</v>
      </c>
      <c r="B35" s="28" t="s">
        <v>58</v>
      </c>
      <c r="C35" s="28" t="s">
        <v>36</v>
      </c>
      <c r="D35" s="52">
        <v>2003</v>
      </c>
      <c r="E35" s="27" t="s">
        <v>135</v>
      </c>
      <c r="F35" s="52" t="s">
        <v>129</v>
      </c>
      <c r="G35" s="34" t="s">
        <v>171</v>
      </c>
      <c r="H35" s="32">
        <v>0.0036342592592592594</v>
      </c>
      <c r="I35" s="30">
        <f t="shared" si="2"/>
        <v>6</v>
      </c>
      <c r="J35" s="30">
        <v>3</v>
      </c>
      <c r="M35" s="31"/>
    </row>
    <row r="36" spans="1:13" ht="15.75" customHeight="1">
      <c r="A36" s="34">
        <v>8</v>
      </c>
      <c r="B36" s="28" t="s">
        <v>53</v>
      </c>
      <c r="C36" s="28" t="s">
        <v>128</v>
      </c>
      <c r="D36" s="52">
        <v>2004</v>
      </c>
      <c r="E36" s="27">
        <v>3</v>
      </c>
      <c r="F36" s="52" t="s">
        <v>129</v>
      </c>
      <c r="G36" s="34" t="s">
        <v>171</v>
      </c>
      <c r="H36" s="29">
        <v>0.0036805555555555554</v>
      </c>
      <c r="I36" s="30">
        <f t="shared" si="2"/>
        <v>7</v>
      </c>
      <c r="J36" s="30">
        <v>3</v>
      </c>
      <c r="M36" s="31"/>
    </row>
    <row r="37" spans="1:13" ht="15.75" customHeight="1">
      <c r="A37" s="27">
        <v>9</v>
      </c>
      <c r="B37" s="28" t="s">
        <v>57</v>
      </c>
      <c r="C37" s="28" t="s">
        <v>157</v>
      </c>
      <c r="D37" s="52">
        <v>2003</v>
      </c>
      <c r="E37" s="27">
        <v>2</v>
      </c>
      <c r="F37" s="52" t="s">
        <v>129</v>
      </c>
      <c r="G37" s="34" t="s">
        <v>171</v>
      </c>
      <c r="H37" s="29">
        <v>0.003761574074074074</v>
      </c>
      <c r="I37" s="30">
        <f t="shared" si="2"/>
        <v>8</v>
      </c>
      <c r="J37" s="30">
        <v>3</v>
      </c>
      <c r="M37" s="31"/>
    </row>
    <row r="38" spans="1:10" ht="15.75" customHeight="1">
      <c r="A38" s="27">
        <v>10</v>
      </c>
      <c r="B38" s="28" t="s">
        <v>99</v>
      </c>
      <c r="C38" s="28" t="s">
        <v>134</v>
      </c>
      <c r="D38" s="52">
        <v>2002</v>
      </c>
      <c r="E38" s="27" t="s">
        <v>132</v>
      </c>
      <c r="F38" s="52" t="s">
        <v>129</v>
      </c>
      <c r="G38" s="34" t="s">
        <v>171</v>
      </c>
      <c r="H38" s="29">
        <v>0.0037731481481481483</v>
      </c>
      <c r="I38" s="30">
        <f t="shared" si="2"/>
        <v>9</v>
      </c>
      <c r="J38" s="30">
        <v>3</v>
      </c>
    </row>
    <row r="39" spans="1:10" ht="15.75" customHeight="1">
      <c r="A39" s="27">
        <v>11</v>
      </c>
      <c r="B39" s="28" t="s">
        <v>59</v>
      </c>
      <c r="C39" s="28" t="s">
        <v>152</v>
      </c>
      <c r="D39" s="52">
        <v>2004</v>
      </c>
      <c r="E39" s="27" t="s">
        <v>135</v>
      </c>
      <c r="F39" s="52" t="s">
        <v>129</v>
      </c>
      <c r="G39" s="34" t="s">
        <v>171</v>
      </c>
      <c r="H39" s="29">
        <v>0.0038310185185185183</v>
      </c>
      <c r="I39" s="30">
        <f t="shared" si="2"/>
        <v>10</v>
      </c>
      <c r="J39" s="30" t="s">
        <v>131</v>
      </c>
    </row>
    <row r="40" spans="1:10" ht="15.75" customHeight="1">
      <c r="A40" s="27">
        <v>12</v>
      </c>
      <c r="B40" s="28" t="s">
        <v>104</v>
      </c>
      <c r="C40" s="28" t="s">
        <v>51</v>
      </c>
      <c r="D40" s="52">
        <v>2002</v>
      </c>
      <c r="E40" s="27">
        <v>3</v>
      </c>
      <c r="F40" s="52" t="s">
        <v>129</v>
      </c>
      <c r="G40" s="34" t="s">
        <v>171</v>
      </c>
      <c r="H40" s="29">
        <v>0.003900462962962963</v>
      </c>
      <c r="I40" s="30">
        <f t="shared" si="2"/>
        <v>11</v>
      </c>
      <c r="J40" s="30" t="s">
        <v>131</v>
      </c>
    </row>
    <row r="41" spans="1:10" ht="15.75" customHeight="1">
      <c r="A41" s="27">
        <v>13</v>
      </c>
      <c r="B41" s="28" t="s">
        <v>3</v>
      </c>
      <c r="C41" s="28" t="s">
        <v>155</v>
      </c>
      <c r="D41" s="52">
        <v>2003</v>
      </c>
      <c r="E41" s="27" t="s">
        <v>132</v>
      </c>
      <c r="F41" s="52" t="s">
        <v>129</v>
      </c>
      <c r="G41" s="34" t="s">
        <v>171</v>
      </c>
      <c r="H41" s="29">
        <v>0.003912037037037037</v>
      </c>
      <c r="I41" s="30">
        <f t="shared" si="2"/>
        <v>12</v>
      </c>
      <c r="J41" s="30" t="s">
        <v>131</v>
      </c>
    </row>
    <row r="42" spans="1:10" ht="15.75" customHeight="1">
      <c r="A42" s="27">
        <v>14</v>
      </c>
      <c r="B42" s="28" t="s">
        <v>64</v>
      </c>
      <c r="C42" s="28" t="s">
        <v>36</v>
      </c>
      <c r="D42" s="52">
        <v>2003</v>
      </c>
      <c r="E42" s="27">
        <v>3</v>
      </c>
      <c r="F42" s="52" t="s">
        <v>129</v>
      </c>
      <c r="G42" s="34" t="s">
        <v>171</v>
      </c>
      <c r="H42" s="29">
        <v>0.004097222222222223</v>
      </c>
      <c r="I42" s="30">
        <f t="shared" si="2"/>
        <v>13</v>
      </c>
      <c r="J42" s="30" t="s">
        <v>131</v>
      </c>
    </row>
    <row r="43" spans="1:10" ht="15.75" customHeight="1">
      <c r="A43" s="27">
        <v>15</v>
      </c>
      <c r="B43" s="28" t="s">
        <v>60</v>
      </c>
      <c r="C43" s="28" t="s">
        <v>36</v>
      </c>
      <c r="D43" s="52">
        <v>2003</v>
      </c>
      <c r="E43" s="27" t="s">
        <v>135</v>
      </c>
      <c r="F43" s="52" t="s">
        <v>129</v>
      </c>
      <c r="G43" s="34" t="s">
        <v>171</v>
      </c>
      <c r="H43" s="29">
        <v>0.004097222222222223</v>
      </c>
      <c r="I43" s="30">
        <f t="shared" si="2"/>
        <v>13</v>
      </c>
      <c r="J43" s="30" t="s">
        <v>131</v>
      </c>
    </row>
    <row r="44" spans="1:10" ht="15.75" customHeight="1">
      <c r="A44" s="27">
        <v>16</v>
      </c>
      <c r="B44" s="28" t="s">
        <v>46</v>
      </c>
      <c r="C44" s="43" t="s">
        <v>148</v>
      </c>
      <c r="D44" s="52">
        <v>2003</v>
      </c>
      <c r="E44" s="27" t="s">
        <v>132</v>
      </c>
      <c r="F44" s="52" t="s">
        <v>129</v>
      </c>
      <c r="G44" s="34" t="s">
        <v>171</v>
      </c>
      <c r="H44" s="29">
        <v>0.0043749999999999995</v>
      </c>
      <c r="I44" s="30">
        <f t="shared" si="2"/>
        <v>15</v>
      </c>
      <c r="J44" s="30" t="s">
        <v>205</v>
      </c>
    </row>
    <row r="45" spans="1:10" ht="15.75" customHeight="1">
      <c r="A45" s="27">
        <v>17</v>
      </c>
      <c r="B45" s="28" t="s">
        <v>56</v>
      </c>
      <c r="C45" s="43" t="s">
        <v>134</v>
      </c>
      <c r="D45" s="52">
        <v>2004</v>
      </c>
      <c r="E45" s="27" t="s">
        <v>132</v>
      </c>
      <c r="F45" s="52" t="s">
        <v>129</v>
      </c>
      <c r="G45" s="34" t="s">
        <v>171</v>
      </c>
      <c r="H45" s="32">
        <v>0.004479166666666667</v>
      </c>
      <c r="I45" s="30">
        <f t="shared" si="2"/>
        <v>16</v>
      </c>
      <c r="J45" s="30"/>
    </row>
    <row r="46" spans="1:10" ht="15.75" customHeight="1">
      <c r="A46" s="27">
        <v>18</v>
      </c>
      <c r="B46" s="28" t="s">
        <v>52</v>
      </c>
      <c r="C46" s="28" t="s">
        <v>51</v>
      </c>
      <c r="D46" s="52">
        <v>2004</v>
      </c>
      <c r="E46" s="27">
        <v>3</v>
      </c>
      <c r="F46" s="52" t="s">
        <v>129</v>
      </c>
      <c r="G46" s="34" t="s">
        <v>171</v>
      </c>
      <c r="H46" s="32">
        <v>0.005069444444444444</v>
      </c>
      <c r="I46" s="30">
        <f t="shared" si="2"/>
        <v>17</v>
      </c>
      <c r="J46" s="30"/>
    </row>
    <row r="47" spans="1:10" ht="21.75" customHeight="1">
      <c r="A47" s="48"/>
      <c r="B47" s="42" t="s">
        <v>296</v>
      </c>
      <c r="C47" s="42"/>
      <c r="D47" s="89"/>
      <c r="E47" s="143"/>
      <c r="F47" s="89"/>
      <c r="G47" s="90"/>
      <c r="H47" s="103"/>
      <c r="I47" s="104"/>
      <c r="J47" s="104"/>
    </row>
    <row r="48" spans="1:10" ht="15.75" customHeight="1">
      <c r="A48" s="48"/>
      <c r="B48" s="42">
        <v>2</v>
      </c>
      <c r="C48" s="89" t="s">
        <v>300</v>
      </c>
      <c r="E48" s="165">
        <v>0.002939814814814815</v>
      </c>
      <c r="F48" s="89"/>
      <c r="G48" s="90"/>
      <c r="H48" s="103"/>
      <c r="I48" s="104"/>
      <c r="J48" s="104"/>
    </row>
    <row r="49" spans="2:5" ht="15.75">
      <c r="B49" s="38" t="s">
        <v>136</v>
      </c>
      <c r="C49" s="39" t="s">
        <v>301</v>
      </c>
      <c r="E49" s="166">
        <v>0.0037731481481481483</v>
      </c>
    </row>
    <row r="50" spans="2:5" ht="15.75">
      <c r="B50" s="38" t="s">
        <v>131</v>
      </c>
      <c r="C50" s="39" t="s">
        <v>302</v>
      </c>
      <c r="E50" s="166">
        <v>0.0043055555555555555</v>
      </c>
    </row>
    <row r="51" spans="1:10" ht="36" customHeight="1">
      <c r="A51" s="48"/>
      <c r="B51" s="100" t="s">
        <v>146</v>
      </c>
      <c r="C51" s="100" t="s">
        <v>191</v>
      </c>
      <c r="D51" s="89"/>
      <c r="E51" s="143"/>
      <c r="F51" s="89"/>
      <c r="G51" s="90"/>
      <c r="H51" s="103"/>
      <c r="I51" s="104"/>
      <c r="J51" s="104"/>
    </row>
    <row r="52" spans="1:13" ht="15.75" customHeight="1">
      <c r="A52" s="34">
        <v>1</v>
      </c>
      <c r="B52" s="28" t="s">
        <v>70</v>
      </c>
      <c r="C52" s="28" t="s">
        <v>51</v>
      </c>
      <c r="D52" s="52">
        <v>2002</v>
      </c>
      <c r="E52" s="27">
        <v>3</v>
      </c>
      <c r="F52" s="52" t="s">
        <v>130</v>
      </c>
      <c r="G52" s="34" t="s">
        <v>171</v>
      </c>
      <c r="H52" s="29">
        <v>0.0022800925925925927</v>
      </c>
      <c r="I52" s="30">
        <f>RANK(H52,$H$52:$H$79,1)</f>
        <v>1</v>
      </c>
      <c r="J52" s="30">
        <v>2</v>
      </c>
      <c r="L52" s="18">
        <v>197</v>
      </c>
      <c r="M52" s="18">
        <v>100</v>
      </c>
    </row>
    <row r="53" spans="1:13" ht="15.75" customHeight="1">
      <c r="A53" s="34">
        <v>2</v>
      </c>
      <c r="B53" s="28" t="s">
        <v>33</v>
      </c>
      <c r="C53" s="28" t="s">
        <v>152</v>
      </c>
      <c r="D53" s="52">
        <v>2003</v>
      </c>
      <c r="E53" s="27">
        <v>2</v>
      </c>
      <c r="F53" s="52" t="s">
        <v>130</v>
      </c>
      <c r="G53" s="34" t="s">
        <v>171</v>
      </c>
      <c r="H53" s="29">
        <v>0.002349537037037037</v>
      </c>
      <c r="I53" s="30">
        <f aca="true" t="shared" si="3" ref="I53:I79">RANK(H53,$H$52:$H$79,1)</f>
        <v>2</v>
      </c>
      <c r="J53" s="30">
        <v>2</v>
      </c>
      <c r="L53" s="168">
        <f>$L$52*M53/$M$7</f>
        <v>212.76</v>
      </c>
      <c r="M53" s="18">
        <v>108</v>
      </c>
    </row>
    <row r="54" spans="1:13" ht="15.75" customHeight="1">
      <c r="A54" s="34">
        <v>3</v>
      </c>
      <c r="B54" s="28" t="s">
        <v>162</v>
      </c>
      <c r="C54" s="28" t="s">
        <v>165</v>
      </c>
      <c r="D54" s="52">
        <v>2002</v>
      </c>
      <c r="E54" s="27">
        <v>2</v>
      </c>
      <c r="F54" s="52" t="s">
        <v>130</v>
      </c>
      <c r="G54" s="34" t="s">
        <v>171</v>
      </c>
      <c r="H54" s="29">
        <v>0.002511574074074074</v>
      </c>
      <c r="I54" s="30">
        <f t="shared" si="3"/>
        <v>3</v>
      </c>
      <c r="J54" s="30">
        <v>3</v>
      </c>
      <c r="L54" s="168">
        <f>$L$52*M54/$M$7</f>
        <v>271.86</v>
      </c>
      <c r="M54" s="18">
        <v>138</v>
      </c>
    </row>
    <row r="55" spans="1:13" ht="15.75" customHeight="1">
      <c r="A55" s="34">
        <v>4</v>
      </c>
      <c r="B55" s="28" t="s">
        <v>29</v>
      </c>
      <c r="C55" s="28" t="s">
        <v>152</v>
      </c>
      <c r="D55" s="52">
        <v>2003</v>
      </c>
      <c r="E55" s="27">
        <v>2</v>
      </c>
      <c r="F55" s="52" t="s">
        <v>130</v>
      </c>
      <c r="G55" s="34" t="s">
        <v>171</v>
      </c>
      <c r="H55" s="29">
        <v>0.0026504629629629625</v>
      </c>
      <c r="I55" s="30">
        <f t="shared" si="3"/>
        <v>4</v>
      </c>
      <c r="J55" s="30">
        <v>3</v>
      </c>
      <c r="L55" s="168">
        <f>$L$52*M55/$M$7</f>
        <v>311.26</v>
      </c>
      <c r="M55" s="18">
        <v>158</v>
      </c>
    </row>
    <row r="56" spans="1:10" ht="15.75" customHeight="1">
      <c r="A56" s="34">
        <v>5</v>
      </c>
      <c r="B56" s="28" t="s">
        <v>40</v>
      </c>
      <c r="C56" s="28" t="s">
        <v>152</v>
      </c>
      <c r="D56" s="52">
        <v>2003</v>
      </c>
      <c r="E56" s="27">
        <v>3</v>
      </c>
      <c r="F56" s="52" t="s">
        <v>130</v>
      </c>
      <c r="G56" s="34" t="s">
        <v>171</v>
      </c>
      <c r="H56" s="29">
        <v>0.002731481481481482</v>
      </c>
      <c r="I56" s="30">
        <f t="shared" si="3"/>
        <v>5</v>
      </c>
      <c r="J56" s="30">
        <v>3</v>
      </c>
    </row>
    <row r="57" spans="1:10" ht="15.75" customHeight="1">
      <c r="A57" s="34">
        <v>6</v>
      </c>
      <c r="B57" s="28" t="s">
        <v>77</v>
      </c>
      <c r="C57" s="28" t="s">
        <v>157</v>
      </c>
      <c r="D57" s="52">
        <v>2002</v>
      </c>
      <c r="E57" s="27">
        <v>2</v>
      </c>
      <c r="F57" s="52" t="s">
        <v>130</v>
      </c>
      <c r="G57" s="34" t="s">
        <v>171</v>
      </c>
      <c r="H57" s="29">
        <v>0.002789351851851852</v>
      </c>
      <c r="I57" s="30">
        <f t="shared" si="3"/>
        <v>6</v>
      </c>
      <c r="J57" s="30">
        <v>3</v>
      </c>
    </row>
    <row r="58" spans="1:10" ht="15.75" customHeight="1">
      <c r="A58" s="34">
        <v>7</v>
      </c>
      <c r="B58" s="28" t="s">
        <v>39</v>
      </c>
      <c r="C58" s="43" t="s">
        <v>153</v>
      </c>
      <c r="D58" s="52">
        <v>2004</v>
      </c>
      <c r="E58" s="27" t="s">
        <v>131</v>
      </c>
      <c r="F58" s="52" t="s">
        <v>130</v>
      </c>
      <c r="G58" s="34" t="s">
        <v>171</v>
      </c>
      <c r="H58" s="29">
        <v>0.002835648148148148</v>
      </c>
      <c r="I58" s="30">
        <f t="shared" si="3"/>
        <v>7</v>
      </c>
      <c r="J58" s="30">
        <v>3</v>
      </c>
    </row>
    <row r="59" spans="1:10" ht="15.75" customHeight="1">
      <c r="A59" s="34">
        <v>8</v>
      </c>
      <c r="B59" s="28" t="s">
        <v>69</v>
      </c>
      <c r="C59" s="43" t="s">
        <v>48</v>
      </c>
      <c r="D59" s="52">
        <v>2002</v>
      </c>
      <c r="E59" s="27" t="s">
        <v>135</v>
      </c>
      <c r="F59" s="52" t="s">
        <v>130</v>
      </c>
      <c r="G59" s="34" t="s">
        <v>171</v>
      </c>
      <c r="H59" s="32">
        <v>0.0028587962962962963</v>
      </c>
      <c r="I59" s="30">
        <f t="shared" si="3"/>
        <v>8</v>
      </c>
      <c r="J59" s="30">
        <v>3</v>
      </c>
    </row>
    <row r="60" spans="1:10" ht="15.75" customHeight="1">
      <c r="A60" s="34">
        <v>9</v>
      </c>
      <c r="B60" s="28" t="s">
        <v>79</v>
      </c>
      <c r="C60" s="43" t="s">
        <v>153</v>
      </c>
      <c r="D60" s="52">
        <v>2002</v>
      </c>
      <c r="E60" s="27" t="s">
        <v>139</v>
      </c>
      <c r="F60" s="52" t="s">
        <v>130</v>
      </c>
      <c r="G60" s="34" t="s">
        <v>171</v>
      </c>
      <c r="H60" s="29">
        <v>0.002893518518518519</v>
      </c>
      <c r="I60" s="30">
        <f t="shared" si="3"/>
        <v>9</v>
      </c>
      <c r="J60" s="30">
        <v>3</v>
      </c>
    </row>
    <row r="61" spans="1:10" ht="15.75" customHeight="1">
      <c r="A61" s="34">
        <v>10</v>
      </c>
      <c r="B61" s="28" t="s">
        <v>75</v>
      </c>
      <c r="C61" s="28" t="s">
        <v>166</v>
      </c>
      <c r="D61" s="52">
        <v>2002</v>
      </c>
      <c r="E61" s="27" t="s">
        <v>132</v>
      </c>
      <c r="F61" s="52" t="s">
        <v>130</v>
      </c>
      <c r="G61" s="34" t="s">
        <v>171</v>
      </c>
      <c r="H61" s="29">
        <v>0.002916666666666667</v>
      </c>
      <c r="I61" s="30">
        <f t="shared" si="3"/>
        <v>10</v>
      </c>
      <c r="J61" s="30">
        <v>3</v>
      </c>
    </row>
    <row r="62" spans="1:10" ht="15.75" customHeight="1">
      <c r="A62" s="34">
        <v>11</v>
      </c>
      <c r="B62" s="28" t="s">
        <v>30</v>
      </c>
      <c r="C62" s="28" t="s">
        <v>152</v>
      </c>
      <c r="D62" s="52">
        <v>2003</v>
      </c>
      <c r="E62" s="27">
        <v>3</v>
      </c>
      <c r="F62" s="52" t="s">
        <v>130</v>
      </c>
      <c r="G62" s="34" t="s">
        <v>171</v>
      </c>
      <c r="H62" s="29">
        <v>0.003009259259259259</v>
      </c>
      <c r="I62" s="30">
        <f t="shared" si="3"/>
        <v>11</v>
      </c>
      <c r="J62" s="30">
        <v>3</v>
      </c>
    </row>
    <row r="63" spans="1:10" ht="15.75" customHeight="1">
      <c r="A63" s="34">
        <v>12</v>
      </c>
      <c r="B63" s="28" t="s">
        <v>160</v>
      </c>
      <c r="C63" s="28" t="s">
        <v>165</v>
      </c>
      <c r="D63" s="52">
        <v>2004</v>
      </c>
      <c r="E63" s="27">
        <v>3</v>
      </c>
      <c r="F63" s="52" t="s">
        <v>130</v>
      </c>
      <c r="G63" s="34" t="s">
        <v>171</v>
      </c>
      <c r="H63" s="29">
        <v>0.003043981481481482</v>
      </c>
      <c r="I63" s="30">
        <f t="shared" si="3"/>
        <v>12</v>
      </c>
      <c r="J63" s="30">
        <v>3</v>
      </c>
    </row>
    <row r="64" spans="1:10" ht="15.75" customHeight="1">
      <c r="A64" s="27">
        <v>13</v>
      </c>
      <c r="B64" s="28" t="s">
        <v>81</v>
      </c>
      <c r="C64" s="28" t="s">
        <v>155</v>
      </c>
      <c r="D64" s="52">
        <v>2002</v>
      </c>
      <c r="E64" s="141"/>
      <c r="F64" s="52" t="s">
        <v>130</v>
      </c>
      <c r="G64" s="34" t="s">
        <v>171</v>
      </c>
      <c r="H64" s="29">
        <v>0.0030555555555555557</v>
      </c>
      <c r="I64" s="30">
        <f t="shared" si="3"/>
        <v>13</v>
      </c>
      <c r="J64" s="30">
        <v>3</v>
      </c>
    </row>
    <row r="65" spans="1:13" ht="15.75" customHeight="1">
      <c r="A65" s="27">
        <v>14</v>
      </c>
      <c r="B65" s="28" t="s">
        <v>32</v>
      </c>
      <c r="C65" s="28" t="s">
        <v>157</v>
      </c>
      <c r="D65" s="52">
        <v>2004</v>
      </c>
      <c r="E65" s="27">
        <v>3</v>
      </c>
      <c r="F65" s="52" t="s">
        <v>130</v>
      </c>
      <c r="G65" s="34" t="s">
        <v>171</v>
      </c>
      <c r="H65" s="29">
        <v>0.0030787037037037037</v>
      </c>
      <c r="I65" s="30">
        <f t="shared" si="3"/>
        <v>14</v>
      </c>
      <c r="J65" s="30">
        <v>3</v>
      </c>
      <c r="M65" s="31"/>
    </row>
    <row r="66" spans="1:13" ht="15.75" customHeight="1">
      <c r="A66" s="27">
        <v>15</v>
      </c>
      <c r="B66" s="28" t="s">
        <v>80</v>
      </c>
      <c r="C66" s="28" t="s">
        <v>155</v>
      </c>
      <c r="D66" s="52">
        <v>2002</v>
      </c>
      <c r="E66" s="141"/>
      <c r="F66" s="52" t="s">
        <v>130</v>
      </c>
      <c r="G66" s="34" t="s">
        <v>171</v>
      </c>
      <c r="H66" s="29">
        <v>0.0031134259259259257</v>
      </c>
      <c r="I66" s="30">
        <f t="shared" si="3"/>
        <v>15</v>
      </c>
      <c r="J66" s="30">
        <v>3</v>
      </c>
      <c r="M66" s="31"/>
    </row>
    <row r="67" spans="1:10" ht="15.75" customHeight="1">
      <c r="A67" s="27">
        <v>16</v>
      </c>
      <c r="B67" s="28" t="s">
        <v>74</v>
      </c>
      <c r="C67" s="43" t="s">
        <v>153</v>
      </c>
      <c r="D67" s="52">
        <v>2002</v>
      </c>
      <c r="E67" s="27" t="s">
        <v>131</v>
      </c>
      <c r="F67" s="52" t="s">
        <v>130</v>
      </c>
      <c r="G67" s="34" t="s">
        <v>171</v>
      </c>
      <c r="H67" s="29">
        <v>0.0031249999999999997</v>
      </c>
      <c r="I67" s="30">
        <f t="shared" si="3"/>
        <v>16</v>
      </c>
      <c r="J67" s="30">
        <v>3</v>
      </c>
    </row>
    <row r="68" spans="1:10" ht="15.75" customHeight="1">
      <c r="A68" s="27">
        <v>17</v>
      </c>
      <c r="B68" s="28" t="s">
        <v>25</v>
      </c>
      <c r="C68" s="43" t="s">
        <v>134</v>
      </c>
      <c r="D68" s="52">
        <v>2003</v>
      </c>
      <c r="E68" s="27" t="s">
        <v>132</v>
      </c>
      <c r="F68" s="52" t="s">
        <v>130</v>
      </c>
      <c r="G68" s="34" t="s">
        <v>171</v>
      </c>
      <c r="H68" s="29">
        <v>0.003159722222222222</v>
      </c>
      <c r="I68" s="30">
        <f t="shared" si="3"/>
        <v>17</v>
      </c>
      <c r="J68" s="30" t="s">
        <v>131</v>
      </c>
    </row>
    <row r="69" spans="1:10" ht="15.75" customHeight="1">
      <c r="A69" s="27">
        <v>18</v>
      </c>
      <c r="B69" s="28" t="s">
        <v>43</v>
      </c>
      <c r="C69" s="28" t="s">
        <v>152</v>
      </c>
      <c r="D69" s="52">
        <v>2003</v>
      </c>
      <c r="E69" s="27">
        <v>2</v>
      </c>
      <c r="F69" s="52" t="s">
        <v>130</v>
      </c>
      <c r="G69" s="34" t="s">
        <v>171</v>
      </c>
      <c r="H69" s="29">
        <v>0.0032407407407407406</v>
      </c>
      <c r="I69" s="30">
        <f t="shared" si="3"/>
        <v>18</v>
      </c>
      <c r="J69" s="30" t="s">
        <v>131</v>
      </c>
    </row>
    <row r="70" spans="1:10" ht="15.75" customHeight="1">
      <c r="A70" s="27">
        <v>19</v>
      </c>
      <c r="B70" s="28" t="s">
        <v>37</v>
      </c>
      <c r="C70" s="28" t="s">
        <v>152</v>
      </c>
      <c r="D70" s="52">
        <v>2004</v>
      </c>
      <c r="E70" s="27">
        <v>3</v>
      </c>
      <c r="F70" s="52" t="s">
        <v>130</v>
      </c>
      <c r="G70" s="34" t="s">
        <v>171</v>
      </c>
      <c r="H70" s="29">
        <v>0.0032870370370370367</v>
      </c>
      <c r="I70" s="30">
        <f t="shared" si="3"/>
        <v>19</v>
      </c>
      <c r="J70" s="30" t="s">
        <v>131</v>
      </c>
    </row>
    <row r="71" spans="1:10" ht="15.75" customHeight="1">
      <c r="A71" s="27">
        <v>20</v>
      </c>
      <c r="B71" s="28" t="s">
        <v>38</v>
      </c>
      <c r="C71" s="28" t="s">
        <v>36</v>
      </c>
      <c r="D71" s="52">
        <v>2003</v>
      </c>
      <c r="E71" s="27">
        <v>3</v>
      </c>
      <c r="F71" s="52" t="s">
        <v>130</v>
      </c>
      <c r="G71" s="34" t="s">
        <v>171</v>
      </c>
      <c r="H71" s="29">
        <v>0.003310185185185185</v>
      </c>
      <c r="I71" s="30">
        <f t="shared" si="3"/>
        <v>20</v>
      </c>
      <c r="J71" s="30" t="s">
        <v>131</v>
      </c>
    </row>
    <row r="72" spans="1:10" ht="15.75" customHeight="1">
      <c r="A72" s="27">
        <v>21</v>
      </c>
      <c r="B72" s="28" t="s">
        <v>31</v>
      </c>
      <c r="C72" s="43" t="s">
        <v>148</v>
      </c>
      <c r="D72" s="52">
        <v>2003</v>
      </c>
      <c r="E72" s="27" t="s">
        <v>132</v>
      </c>
      <c r="F72" s="52" t="s">
        <v>130</v>
      </c>
      <c r="G72" s="34" t="s">
        <v>171</v>
      </c>
      <c r="H72" s="29">
        <v>0.003356481481481481</v>
      </c>
      <c r="I72" s="30">
        <f t="shared" si="3"/>
        <v>21</v>
      </c>
      <c r="J72" s="30" t="s">
        <v>131</v>
      </c>
    </row>
    <row r="73" spans="1:10" ht="15.75" customHeight="1">
      <c r="A73" s="27">
        <v>22</v>
      </c>
      <c r="B73" s="28" t="s">
        <v>133</v>
      </c>
      <c r="C73" s="43" t="s">
        <v>134</v>
      </c>
      <c r="D73" s="52">
        <v>2002</v>
      </c>
      <c r="E73" s="27" t="s">
        <v>131</v>
      </c>
      <c r="F73" s="52" t="s">
        <v>130</v>
      </c>
      <c r="G73" s="34" t="s">
        <v>171</v>
      </c>
      <c r="H73" s="29">
        <v>0.003472222222222222</v>
      </c>
      <c r="I73" s="30">
        <f t="shared" si="3"/>
        <v>22</v>
      </c>
      <c r="J73" s="30" t="s">
        <v>131</v>
      </c>
    </row>
    <row r="74" spans="1:10" ht="15.75" customHeight="1">
      <c r="A74" s="27">
        <v>23</v>
      </c>
      <c r="B74" s="28" t="s">
        <v>42</v>
      </c>
      <c r="C74" s="28" t="s">
        <v>157</v>
      </c>
      <c r="D74" s="52">
        <v>2004</v>
      </c>
      <c r="E74" s="27">
        <v>3</v>
      </c>
      <c r="F74" s="52" t="s">
        <v>130</v>
      </c>
      <c r="G74" s="34" t="s">
        <v>171</v>
      </c>
      <c r="H74" s="29">
        <v>0.0035185185185185185</v>
      </c>
      <c r="I74" s="30">
        <f t="shared" si="3"/>
        <v>23</v>
      </c>
      <c r="J74" s="30" t="s">
        <v>131</v>
      </c>
    </row>
    <row r="75" spans="1:10" ht="15.75" customHeight="1">
      <c r="A75" s="27">
        <v>24</v>
      </c>
      <c r="B75" s="28" t="s">
        <v>44</v>
      </c>
      <c r="C75" s="28" t="s">
        <v>36</v>
      </c>
      <c r="D75" s="52">
        <v>2003</v>
      </c>
      <c r="E75" s="27">
        <v>2</v>
      </c>
      <c r="F75" s="52" t="s">
        <v>130</v>
      </c>
      <c r="G75" s="34" t="s">
        <v>171</v>
      </c>
      <c r="H75" s="29">
        <v>0.003599537037037037</v>
      </c>
      <c r="I75" s="30">
        <f t="shared" si="3"/>
        <v>24</v>
      </c>
      <c r="J75" s="30" t="s">
        <v>131</v>
      </c>
    </row>
    <row r="76" spans="1:10" ht="15.75" customHeight="1">
      <c r="A76" s="27">
        <v>25</v>
      </c>
      <c r="B76" s="28" t="s">
        <v>71</v>
      </c>
      <c r="C76" s="43" t="s">
        <v>148</v>
      </c>
      <c r="D76" s="52">
        <v>2002</v>
      </c>
      <c r="E76" s="27" t="s">
        <v>132</v>
      </c>
      <c r="F76" s="52" t="s">
        <v>130</v>
      </c>
      <c r="G76" s="34" t="s">
        <v>171</v>
      </c>
      <c r="H76" s="29">
        <v>0.0036805555555555554</v>
      </c>
      <c r="I76" s="30">
        <f t="shared" si="3"/>
        <v>25</v>
      </c>
      <c r="J76" s="30" t="s">
        <v>205</v>
      </c>
    </row>
    <row r="77" spans="1:10" ht="15.75" customHeight="1">
      <c r="A77" s="27">
        <v>26</v>
      </c>
      <c r="B77" s="28" t="s">
        <v>41</v>
      </c>
      <c r="C77" s="28" t="s">
        <v>36</v>
      </c>
      <c r="D77" s="52">
        <v>2004</v>
      </c>
      <c r="E77" s="27" t="s">
        <v>132</v>
      </c>
      <c r="F77" s="52" t="s">
        <v>130</v>
      </c>
      <c r="G77" s="34" t="s">
        <v>171</v>
      </c>
      <c r="H77" s="29">
        <v>0.003912037037037037</v>
      </c>
      <c r="I77" s="30">
        <f t="shared" si="3"/>
        <v>26</v>
      </c>
      <c r="J77" s="30"/>
    </row>
    <row r="78" spans="1:10" ht="15.75" customHeight="1">
      <c r="A78" s="27">
        <v>27</v>
      </c>
      <c r="B78" s="28" t="s">
        <v>106</v>
      </c>
      <c r="C78" s="53" t="s">
        <v>159</v>
      </c>
      <c r="D78" s="52">
        <v>2004</v>
      </c>
      <c r="E78" s="27" t="s">
        <v>132</v>
      </c>
      <c r="F78" s="52" t="s">
        <v>130</v>
      </c>
      <c r="G78" s="34" t="s">
        <v>171</v>
      </c>
      <c r="H78" s="29">
        <v>0.004710648148148148</v>
      </c>
      <c r="I78" s="30">
        <f t="shared" si="3"/>
        <v>27</v>
      </c>
      <c r="J78" s="30"/>
    </row>
    <row r="79" spans="1:10" ht="15.75" customHeight="1">
      <c r="A79" s="27">
        <v>28</v>
      </c>
      <c r="B79" s="28" t="s">
        <v>35</v>
      </c>
      <c r="C79" s="28" t="s">
        <v>36</v>
      </c>
      <c r="D79" s="52">
        <v>2003</v>
      </c>
      <c r="E79" s="27" t="s">
        <v>135</v>
      </c>
      <c r="F79" s="52" t="s">
        <v>130</v>
      </c>
      <c r="G79" s="34" t="s">
        <v>171</v>
      </c>
      <c r="H79" s="29">
        <v>0.004918981481481482</v>
      </c>
      <c r="I79" s="30">
        <f t="shared" si="3"/>
        <v>28</v>
      </c>
      <c r="J79" s="30"/>
    </row>
    <row r="80" spans="1:10" ht="21" customHeight="1">
      <c r="A80" s="48"/>
      <c r="B80" s="42" t="s">
        <v>297</v>
      </c>
      <c r="C80" s="42"/>
      <c r="D80" s="89"/>
      <c r="E80" s="143"/>
      <c r="F80" s="89"/>
      <c r="G80" s="90"/>
      <c r="H80" s="105"/>
      <c r="I80" s="104"/>
      <c r="J80" s="104"/>
    </row>
    <row r="81" spans="1:10" ht="15.75" customHeight="1">
      <c r="A81" s="48"/>
      <c r="B81" s="42">
        <v>2</v>
      </c>
      <c r="C81" s="89" t="s">
        <v>304</v>
      </c>
      <c r="E81" s="165">
        <v>0.0024537037037037036</v>
      </c>
      <c r="F81" s="89"/>
      <c r="G81" s="90"/>
      <c r="H81" s="105"/>
      <c r="I81" s="104"/>
      <c r="J81" s="104"/>
    </row>
    <row r="82" spans="2:5" ht="15.75">
      <c r="B82" s="38" t="s">
        <v>136</v>
      </c>
      <c r="C82" s="39" t="s">
        <v>137</v>
      </c>
      <c r="E82" s="166">
        <v>0.003136574074074074</v>
      </c>
    </row>
    <row r="83" spans="2:5" ht="15.75">
      <c r="B83" s="38" t="s">
        <v>131</v>
      </c>
      <c r="C83" s="39" t="s">
        <v>303</v>
      </c>
      <c r="E83" s="166">
        <v>0.003599537037037037</v>
      </c>
    </row>
    <row r="84" spans="1:10" ht="31.5" customHeight="1">
      <c r="A84" s="48"/>
      <c r="B84" s="100" t="s">
        <v>142</v>
      </c>
      <c r="C84" s="100" t="s">
        <v>190</v>
      </c>
      <c r="D84" s="89"/>
      <c r="E84" s="143"/>
      <c r="F84" s="89"/>
      <c r="G84" s="90"/>
      <c r="H84" s="105"/>
      <c r="I84" s="104"/>
      <c r="J84" s="104"/>
    </row>
    <row r="85" spans="1:10" ht="15.75" customHeight="1">
      <c r="A85" s="27">
        <v>1</v>
      </c>
      <c r="B85" s="28" t="s">
        <v>88</v>
      </c>
      <c r="C85" s="43" t="s">
        <v>153</v>
      </c>
      <c r="D85" s="52">
        <v>2000</v>
      </c>
      <c r="E85" s="27" t="s">
        <v>132</v>
      </c>
      <c r="F85" s="52" t="s">
        <v>129</v>
      </c>
      <c r="G85" s="34" t="s">
        <v>177</v>
      </c>
      <c r="H85" s="29">
        <v>0.0027083333333333334</v>
      </c>
      <c r="I85" s="30">
        <f>RANK(H85,$H$85:$H$91,1)</f>
        <v>1</v>
      </c>
      <c r="J85" s="30"/>
    </row>
    <row r="86" spans="1:10" ht="15.75" customHeight="1">
      <c r="A86" s="27">
        <v>2</v>
      </c>
      <c r="B86" s="28" t="s">
        <v>161</v>
      </c>
      <c r="C86" s="28" t="s">
        <v>165</v>
      </c>
      <c r="D86" s="52">
        <v>2000</v>
      </c>
      <c r="E86" s="27" t="s">
        <v>132</v>
      </c>
      <c r="F86" s="52" t="s">
        <v>129</v>
      </c>
      <c r="G86" s="34" t="s">
        <v>177</v>
      </c>
      <c r="H86" s="29">
        <v>0.002916666666666667</v>
      </c>
      <c r="I86" s="30">
        <f aca="true" t="shared" si="4" ref="I86:I91">RANK(H86,$H$85:$H$91,1)</f>
        <v>2</v>
      </c>
      <c r="J86" s="30"/>
    </row>
    <row r="87" spans="1:10" ht="15.75" customHeight="1">
      <c r="A87" s="27">
        <v>3</v>
      </c>
      <c r="B87" s="28" t="s">
        <v>90</v>
      </c>
      <c r="C87" s="43" t="s">
        <v>153</v>
      </c>
      <c r="D87" s="52">
        <v>2000</v>
      </c>
      <c r="E87" s="27" t="s">
        <v>132</v>
      </c>
      <c r="F87" s="52" t="s">
        <v>129</v>
      </c>
      <c r="G87" s="34" t="s">
        <v>177</v>
      </c>
      <c r="H87" s="29">
        <v>0.002962962962962963</v>
      </c>
      <c r="I87" s="30">
        <f t="shared" si="4"/>
        <v>3</v>
      </c>
      <c r="J87" s="34"/>
    </row>
    <row r="88" spans="1:11" s="37" customFormat="1" ht="15.75" customHeight="1">
      <c r="A88" s="27">
        <v>4</v>
      </c>
      <c r="B88" s="28" t="s">
        <v>98</v>
      </c>
      <c r="C88" s="28" t="s">
        <v>51</v>
      </c>
      <c r="D88" s="52">
        <v>2001</v>
      </c>
      <c r="E88" s="27" t="s">
        <v>132</v>
      </c>
      <c r="F88" s="52" t="s">
        <v>129</v>
      </c>
      <c r="G88" s="34" t="s">
        <v>177</v>
      </c>
      <c r="H88" s="29">
        <v>0.0030555555555555557</v>
      </c>
      <c r="I88" s="30">
        <f t="shared" si="4"/>
        <v>4</v>
      </c>
      <c r="J88" s="33"/>
      <c r="K88" s="18"/>
    </row>
    <row r="89" spans="1:11" s="37" customFormat="1" ht="15.75" customHeight="1">
      <c r="A89" s="27">
        <v>5</v>
      </c>
      <c r="B89" s="28" t="s">
        <v>89</v>
      </c>
      <c r="C89" s="43" t="s">
        <v>134</v>
      </c>
      <c r="D89" s="52">
        <v>2000</v>
      </c>
      <c r="E89" s="27" t="s">
        <v>132</v>
      </c>
      <c r="F89" s="52" t="s">
        <v>129</v>
      </c>
      <c r="G89" s="34" t="s">
        <v>177</v>
      </c>
      <c r="H89" s="29">
        <v>0.0032407407407407406</v>
      </c>
      <c r="I89" s="30">
        <f t="shared" si="4"/>
        <v>5</v>
      </c>
      <c r="J89" s="33"/>
      <c r="K89" s="18"/>
    </row>
    <row r="90" spans="1:11" s="37" customFormat="1" ht="15.75" customHeight="1">
      <c r="A90" s="27">
        <v>6</v>
      </c>
      <c r="B90" s="28" t="s">
        <v>103</v>
      </c>
      <c r="C90" s="28" t="s">
        <v>36</v>
      </c>
      <c r="D90" s="52">
        <v>2001</v>
      </c>
      <c r="E90" s="27">
        <v>3</v>
      </c>
      <c r="F90" s="52" t="s">
        <v>129</v>
      </c>
      <c r="G90" s="34" t="s">
        <v>177</v>
      </c>
      <c r="H90" s="29">
        <v>0.003356481481481481</v>
      </c>
      <c r="I90" s="30">
        <f t="shared" si="4"/>
        <v>6</v>
      </c>
      <c r="J90" s="33"/>
      <c r="K90" s="18"/>
    </row>
    <row r="91" spans="1:11" s="37" customFormat="1" ht="15.75" customHeight="1">
      <c r="A91" s="27">
        <v>7</v>
      </c>
      <c r="B91" s="28" t="s">
        <v>93</v>
      </c>
      <c r="C91" s="43" t="s">
        <v>134</v>
      </c>
      <c r="D91" s="52">
        <v>2000</v>
      </c>
      <c r="E91" s="27" t="s">
        <v>132</v>
      </c>
      <c r="F91" s="52" t="s">
        <v>129</v>
      </c>
      <c r="G91" s="34" t="s">
        <v>177</v>
      </c>
      <c r="H91" s="29">
        <v>0.0034375</v>
      </c>
      <c r="I91" s="30">
        <f t="shared" si="4"/>
        <v>7</v>
      </c>
      <c r="J91" s="33"/>
      <c r="K91" s="18"/>
    </row>
    <row r="92" spans="1:11" s="37" customFormat="1" ht="23.25" customHeight="1">
      <c r="A92" s="48"/>
      <c r="B92" s="36" t="s">
        <v>294</v>
      </c>
      <c r="C92" s="47"/>
      <c r="D92" s="89"/>
      <c r="E92" s="143"/>
      <c r="F92" s="89"/>
      <c r="G92" s="90"/>
      <c r="H92" s="105"/>
      <c r="I92" s="104"/>
      <c r="J92" s="41"/>
      <c r="K92" s="18"/>
    </row>
    <row r="93" spans="1:11" s="37" customFormat="1" ht="40.5" customHeight="1">
      <c r="A93" s="48"/>
      <c r="B93" s="100" t="s">
        <v>142</v>
      </c>
      <c r="C93" s="100" t="s">
        <v>191</v>
      </c>
      <c r="D93" s="89"/>
      <c r="E93" s="143"/>
      <c r="F93" s="89"/>
      <c r="G93" s="90"/>
      <c r="H93" s="105"/>
      <c r="I93" s="41"/>
      <c r="J93" s="41"/>
      <c r="K93" s="18"/>
    </row>
    <row r="94" spans="1:13" s="37" customFormat="1" ht="15.75" customHeight="1">
      <c r="A94" s="34">
        <v>1</v>
      </c>
      <c r="B94" s="28" t="s">
        <v>68</v>
      </c>
      <c r="C94" s="28" t="s">
        <v>51</v>
      </c>
      <c r="D94" s="52">
        <v>2001</v>
      </c>
      <c r="E94" s="27">
        <v>2</v>
      </c>
      <c r="F94" s="52" t="s">
        <v>130</v>
      </c>
      <c r="G94" s="34" t="s">
        <v>177</v>
      </c>
      <c r="H94" s="32">
        <v>0.0021180555555555553</v>
      </c>
      <c r="I94" s="30">
        <f>RANK(H94,$H$94:$H$105,1)</f>
        <v>1</v>
      </c>
      <c r="J94" s="30">
        <v>2</v>
      </c>
      <c r="K94" s="18"/>
      <c r="L94" s="37">
        <v>183</v>
      </c>
      <c r="M94" s="37">
        <v>100</v>
      </c>
    </row>
    <row r="95" spans="1:13" ht="15.75" customHeight="1">
      <c r="A95" s="34">
        <v>2</v>
      </c>
      <c r="B95" s="28" t="s">
        <v>86</v>
      </c>
      <c r="C95" s="28" t="s">
        <v>51</v>
      </c>
      <c r="D95" s="52">
        <v>2000</v>
      </c>
      <c r="E95" s="27">
        <v>2</v>
      </c>
      <c r="F95" s="52" t="s">
        <v>130</v>
      </c>
      <c r="G95" s="34" t="s">
        <v>177</v>
      </c>
      <c r="H95" s="29">
        <v>0.0023263888888888887</v>
      </c>
      <c r="I95" s="30">
        <f aca="true" t="shared" si="5" ref="I95:I105">RANK(H95,$H$94:$H$105,1)</f>
        <v>2</v>
      </c>
      <c r="J95" s="30">
        <v>3</v>
      </c>
      <c r="L95" s="168">
        <f>$L$94*M95/$M$7</f>
        <v>197.64</v>
      </c>
      <c r="M95" s="18">
        <v>108</v>
      </c>
    </row>
    <row r="96" spans="1:13" ht="15.75" customHeight="1">
      <c r="A96" s="34">
        <v>3</v>
      </c>
      <c r="B96" s="28" t="s">
        <v>78</v>
      </c>
      <c r="C96" s="28" t="s">
        <v>51</v>
      </c>
      <c r="D96" s="52">
        <v>2001</v>
      </c>
      <c r="E96" s="27">
        <v>2</v>
      </c>
      <c r="F96" s="52" t="s">
        <v>130</v>
      </c>
      <c r="G96" s="34" t="s">
        <v>177</v>
      </c>
      <c r="H96" s="29">
        <v>0.0023263888888888887</v>
      </c>
      <c r="I96" s="30">
        <f t="shared" si="5"/>
        <v>2</v>
      </c>
      <c r="J96" s="30">
        <v>3</v>
      </c>
      <c r="L96" s="168">
        <f>$L$94*M96/$M$7</f>
        <v>252.54</v>
      </c>
      <c r="M96" s="18">
        <v>138</v>
      </c>
    </row>
    <row r="97" spans="1:13" ht="15.75" customHeight="1">
      <c r="A97" s="34">
        <v>4</v>
      </c>
      <c r="B97" s="28" t="s">
        <v>72</v>
      </c>
      <c r="C97" s="43" t="s">
        <v>153</v>
      </c>
      <c r="D97" s="52">
        <v>2001</v>
      </c>
      <c r="E97" s="27">
        <v>3</v>
      </c>
      <c r="F97" s="52" t="s">
        <v>130</v>
      </c>
      <c r="G97" s="34" t="s">
        <v>177</v>
      </c>
      <c r="H97" s="29">
        <v>0.0023263888888888887</v>
      </c>
      <c r="I97" s="30">
        <f t="shared" si="5"/>
        <v>2</v>
      </c>
      <c r="J97" s="30">
        <v>3</v>
      </c>
      <c r="L97" s="168">
        <f>$L$94*M97/$M$7</f>
        <v>289.14</v>
      </c>
      <c r="M97" s="18">
        <v>158</v>
      </c>
    </row>
    <row r="98" spans="1:10" ht="15.75" customHeight="1">
      <c r="A98" s="34">
        <v>5</v>
      </c>
      <c r="B98" s="28" t="s">
        <v>163</v>
      </c>
      <c r="C98" s="28" t="s">
        <v>165</v>
      </c>
      <c r="D98" s="52">
        <v>2000</v>
      </c>
      <c r="E98" s="27">
        <v>2</v>
      </c>
      <c r="F98" s="52" t="s">
        <v>130</v>
      </c>
      <c r="G98" s="34" t="s">
        <v>177</v>
      </c>
      <c r="H98" s="29">
        <v>0.0024305555555555556</v>
      </c>
      <c r="I98" s="30">
        <f t="shared" si="5"/>
        <v>5</v>
      </c>
      <c r="J98" s="30">
        <v>3</v>
      </c>
    </row>
    <row r="99" spans="1:10" ht="15.75" customHeight="1">
      <c r="A99" s="34">
        <v>6</v>
      </c>
      <c r="B99" s="28" t="s">
        <v>67</v>
      </c>
      <c r="C99" s="43" t="s">
        <v>48</v>
      </c>
      <c r="D99" s="52">
        <v>2001</v>
      </c>
      <c r="E99" s="27" t="s">
        <v>131</v>
      </c>
      <c r="F99" s="52" t="s">
        <v>130</v>
      </c>
      <c r="G99" s="34" t="s">
        <v>177</v>
      </c>
      <c r="H99" s="29">
        <v>0.002511574074074074</v>
      </c>
      <c r="I99" s="30">
        <f t="shared" si="5"/>
        <v>6</v>
      </c>
      <c r="J99" s="30">
        <v>3</v>
      </c>
    </row>
    <row r="100" spans="1:10" ht="15.75" customHeight="1">
      <c r="A100" s="34">
        <v>7</v>
      </c>
      <c r="B100" s="28" t="s">
        <v>138</v>
      </c>
      <c r="C100" s="43" t="s">
        <v>48</v>
      </c>
      <c r="D100" s="52">
        <v>2001</v>
      </c>
      <c r="E100" s="27" t="s">
        <v>139</v>
      </c>
      <c r="F100" s="52" t="s">
        <v>130</v>
      </c>
      <c r="G100" s="34" t="s">
        <v>177</v>
      </c>
      <c r="H100" s="29">
        <v>0.002627314814814815</v>
      </c>
      <c r="I100" s="30">
        <f t="shared" si="5"/>
        <v>7</v>
      </c>
      <c r="J100" s="30">
        <v>3</v>
      </c>
    </row>
    <row r="101" spans="1:10" ht="15.75" customHeight="1">
      <c r="A101" s="34">
        <v>8</v>
      </c>
      <c r="B101" s="28" t="s">
        <v>73</v>
      </c>
      <c r="C101" s="28" t="s">
        <v>134</v>
      </c>
      <c r="D101" s="52">
        <v>2001</v>
      </c>
      <c r="E101" s="27" t="s">
        <v>132</v>
      </c>
      <c r="F101" s="52" t="s">
        <v>130</v>
      </c>
      <c r="G101" s="34" t="s">
        <v>177</v>
      </c>
      <c r="H101" s="29">
        <v>0.0026504629629629625</v>
      </c>
      <c r="I101" s="30">
        <f t="shared" si="5"/>
        <v>8</v>
      </c>
      <c r="J101" s="30">
        <v>3</v>
      </c>
    </row>
    <row r="102" spans="1:10" ht="15.75" customHeight="1">
      <c r="A102" s="34">
        <v>9</v>
      </c>
      <c r="B102" s="28" t="s">
        <v>164</v>
      </c>
      <c r="C102" s="28" t="s">
        <v>165</v>
      </c>
      <c r="D102" s="52">
        <v>2000</v>
      </c>
      <c r="E102" s="27">
        <v>2</v>
      </c>
      <c r="F102" s="52" t="s">
        <v>130</v>
      </c>
      <c r="G102" s="34" t="s">
        <v>177</v>
      </c>
      <c r="H102" s="29">
        <v>0.0027199074074074074</v>
      </c>
      <c r="I102" s="30">
        <f t="shared" si="5"/>
        <v>9</v>
      </c>
      <c r="J102" s="30">
        <v>3</v>
      </c>
    </row>
    <row r="103" spans="1:10" ht="15.75" customHeight="1">
      <c r="A103" s="34">
        <v>10</v>
      </c>
      <c r="B103" s="28" t="s">
        <v>84</v>
      </c>
      <c r="C103" s="43" t="s">
        <v>148</v>
      </c>
      <c r="D103" s="52">
        <v>1999</v>
      </c>
      <c r="E103" s="27" t="s">
        <v>132</v>
      </c>
      <c r="F103" s="52" t="s">
        <v>130</v>
      </c>
      <c r="G103" s="34" t="s">
        <v>177</v>
      </c>
      <c r="H103" s="29">
        <v>0.002962962962962963</v>
      </c>
      <c r="I103" s="30">
        <f t="shared" si="5"/>
        <v>10</v>
      </c>
      <c r="J103" s="30" t="s">
        <v>131</v>
      </c>
    </row>
    <row r="104" spans="1:10" ht="15.75" customHeight="1">
      <c r="A104" s="34">
        <v>11</v>
      </c>
      <c r="B104" s="28" t="s">
        <v>76</v>
      </c>
      <c r="C104" s="28" t="s">
        <v>155</v>
      </c>
      <c r="D104" s="52">
        <v>2001</v>
      </c>
      <c r="E104" s="27" t="s">
        <v>132</v>
      </c>
      <c r="F104" s="52" t="s">
        <v>130</v>
      </c>
      <c r="G104" s="34" t="s">
        <v>177</v>
      </c>
      <c r="H104" s="29">
        <v>0.0031249999999999997</v>
      </c>
      <c r="I104" s="30">
        <f t="shared" si="5"/>
        <v>11</v>
      </c>
      <c r="J104" s="30" t="s">
        <v>131</v>
      </c>
    </row>
    <row r="105" spans="1:10" ht="15.75" customHeight="1">
      <c r="A105" s="34">
        <v>12</v>
      </c>
      <c r="B105" s="28" t="s">
        <v>85</v>
      </c>
      <c r="C105" s="43" t="s">
        <v>153</v>
      </c>
      <c r="D105" s="52">
        <v>2000</v>
      </c>
      <c r="E105" s="27" t="s">
        <v>132</v>
      </c>
      <c r="F105" s="52" t="s">
        <v>130</v>
      </c>
      <c r="G105" s="34" t="s">
        <v>177</v>
      </c>
      <c r="H105" s="29">
        <v>0.0036805555555555554</v>
      </c>
      <c r="I105" s="30">
        <f t="shared" si="5"/>
        <v>12</v>
      </c>
      <c r="J105" s="30" t="s">
        <v>205</v>
      </c>
    </row>
    <row r="106" spans="1:10" ht="24.75" customHeight="1">
      <c r="A106" s="90"/>
      <c r="B106" s="42" t="s">
        <v>305</v>
      </c>
      <c r="C106" s="47"/>
      <c r="D106" s="89"/>
      <c r="E106" s="143"/>
      <c r="F106" s="89"/>
      <c r="G106" s="90"/>
      <c r="H106" s="105"/>
      <c r="I106" s="104"/>
      <c r="J106" s="41"/>
    </row>
    <row r="107" spans="1:10" ht="15.75" customHeight="1">
      <c r="A107" s="90"/>
      <c r="B107" s="42">
        <v>2</v>
      </c>
      <c r="C107" s="89" t="s">
        <v>304</v>
      </c>
      <c r="E107" s="165">
        <v>0.0022800925925925927</v>
      </c>
      <c r="F107" s="89"/>
      <c r="G107" s="90"/>
      <c r="H107" s="105"/>
      <c r="I107" s="104"/>
      <c r="J107" s="41"/>
    </row>
    <row r="108" spans="2:5" ht="15.75">
      <c r="B108" s="38" t="s">
        <v>136</v>
      </c>
      <c r="C108" s="39" t="s">
        <v>137</v>
      </c>
      <c r="E108" s="166">
        <v>0.002916666666666667</v>
      </c>
    </row>
    <row r="109" spans="2:5" ht="15.75">
      <c r="B109" s="38" t="s">
        <v>131</v>
      </c>
      <c r="C109" s="39" t="s">
        <v>303</v>
      </c>
      <c r="E109" s="166">
        <v>0.003344907407407407</v>
      </c>
    </row>
    <row r="110" spans="1:10" ht="15.75" customHeight="1">
      <c r="A110" s="48"/>
      <c r="B110" s="42"/>
      <c r="C110" s="47"/>
      <c r="D110" s="89"/>
      <c r="E110" s="143"/>
      <c r="F110" s="89"/>
      <c r="G110" s="90"/>
      <c r="H110" s="105"/>
      <c r="I110" s="41"/>
      <c r="J110" s="41"/>
    </row>
    <row r="111" spans="1:10" ht="23.25" customHeight="1">
      <c r="A111" s="48"/>
      <c r="B111" s="51" t="s">
        <v>116</v>
      </c>
      <c r="C111" s="23" t="s">
        <v>117</v>
      </c>
      <c r="E111" s="143"/>
      <c r="F111" s="89"/>
      <c r="G111" s="90"/>
      <c r="H111" s="105"/>
      <c r="I111" s="41"/>
      <c r="J111" s="41"/>
    </row>
    <row r="112" spans="2:4" ht="27.75" customHeight="1">
      <c r="B112" s="36"/>
      <c r="C112" s="20"/>
      <c r="D112" s="23"/>
    </row>
    <row r="113" spans="2:4" ht="15.75">
      <c r="B113" s="51" t="s">
        <v>150</v>
      </c>
      <c r="C113" s="23" t="s">
        <v>151</v>
      </c>
      <c r="D113" s="23"/>
    </row>
    <row r="114" spans="2:4" ht="15.75">
      <c r="B114" s="38"/>
      <c r="C114" s="39"/>
      <c r="D114" s="23"/>
    </row>
    <row r="115" spans="2:4" ht="15.75">
      <c r="B115" s="20"/>
      <c r="C115" s="20"/>
      <c r="D115" s="23"/>
    </row>
    <row r="116" spans="2:4" ht="15.75">
      <c r="B116" s="23"/>
      <c r="C116" s="23"/>
      <c r="D116" s="23"/>
    </row>
  </sheetData>
  <sheetProtection password="CC71" sheet="1"/>
  <autoFilter ref="A5:J114"/>
  <mergeCells count="2">
    <mergeCell ref="A1:I1"/>
    <mergeCell ref="A2:J2"/>
  </mergeCells>
  <printOptions/>
  <pageMargins left="0.5905511811023623" right="0.31496062992125984" top="0.5511811023622047" bottom="0.3543307086614173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V39"/>
  <sheetViews>
    <sheetView zoomScalePageLayoutView="0" workbookViewId="0" topLeftCell="A43">
      <selection activeCell="M23" sqref="M23"/>
    </sheetView>
  </sheetViews>
  <sheetFormatPr defaultColWidth="9.140625" defaultRowHeight="15"/>
  <cols>
    <col min="1" max="1" width="4.00390625" style="37" customWidth="1"/>
    <col min="2" max="2" width="40.421875" style="18" customWidth="1"/>
    <col min="3" max="3" width="25.57421875" style="18" customWidth="1"/>
    <col min="4" max="4" width="13.7109375" style="18" hidden="1" customWidth="1"/>
    <col min="5" max="5" width="5.57421875" style="18" hidden="1" customWidth="1"/>
    <col min="6" max="6" width="10.57421875" style="18" customWidth="1"/>
    <col min="7" max="7" width="9.140625" style="18" customWidth="1"/>
    <col min="8" max="9" width="16.140625" style="18" customWidth="1"/>
    <col min="10" max="11" width="0" style="18" hidden="1" customWidth="1"/>
    <col min="12" max="16384" width="9.140625" style="18" customWidth="1"/>
  </cols>
  <sheetData>
    <row r="1" spans="1:7" ht="18.75">
      <c r="A1" s="185" t="s">
        <v>119</v>
      </c>
      <c r="B1" s="185"/>
      <c r="C1" s="185"/>
      <c r="D1" s="185"/>
      <c r="E1" s="185"/>
      <c r="F1" s="185"/>
      <c r="G1" s="185"/>
    </row>
    <row r="3" spans="1:8" ht="30.75" customHeight="1">
      <c r="A3" s="186" t="s">
        <v>334</v>
      </c>
      <c r="B3" s="186"/>
      <c r="C3" s="186"/>
      <c r="D3" s="186"/>
      <c r="E3" s="186"/>
      <c r="F3" s="186"/>
      <c r="G3" s="186"/>
      <c r="H3" s="186"/>
    </row>
    <row r="4" spans="1:7" ht="15.75">
      <c r="A4" s="19"/>
      <c r="B4" s="19"/>
      <c r="C4" s="19"/>
      <c r="D4" s="19"/>
      <c r="E4" s="19"/>
      <c r="F4" s="19"/>
      <c r="G4" s="19"/>
    </row>
    <row r="5" spans="2:6" ht="15.75">
      <c r="B5" s="22" t="s">
        <v>167</v>
      </c>
      <c r="C5" s="22"/>
      <c r="D5" s="22"/>
      <c r="E5" s="22"/>
      <c r="F5" s="23" t="s">
        <v>120</v>
      </c>
    </row>
    <row r="6" spans="1:9" ht="29.25" customHeight="1">
      <c r="A6" s="24" t="s">
        <v>118</v>
      </c>
      <c r="B6" s="24" t="s">
        <v>122</v>
      </c>
      <c r="C6" s="24" t="s">
        <v>232</v>
      </c>
      <c r="D6" s="24" t="s">
        <v>123</v>
      </c>
      <c r="E6" s="24" t="s">
        <v>189</v>
      </c>
      <c r="F6" s="26" t="s">
        <v>126</v>
      </c>
      <c r="G6" s="26" t="s">
        <v>20</v>
      </c>
      <c r="H6" s="26" t="s">
        <v>127</v>
      </c>
      <c r="I6" s="102"/>
    </row>
    <row r="7" spans="1:7" ht="24" customHeight="1">
      <c r="A7" s="187" t="s">
        <v>168</v>
      </c>
      <c r="B7" s="187"/>
      <c r="C7" s="187"/>
      <c r="D7" s="187"/>
      <c r="E7" s="187"/>
      <c r="F7" s="187"/>
      <c r="G7" s="187"/>
    </row>
    <row r="8" spans="1:9" ht="27.75" customHeight="1">
      <c r="A8" s="30">
        <v>1</v>
      </c>
      <c r="B8" s="54" t="s">
        <v>156</v>
      </c>
      <c r="C8" s="106" t="s">
        <v>233</v>
      </c>
      <c r="D8" s="106"/>
      <c r="E8" s="55" t="s">
        <v>169</v>
      </c>
      <c r="F8" s="56">
        <v>0.0065625</v>
      </c>
      <c r="G8" s="30">
        <v>1</v>
      </c>
      <c r="H8" s="33"/>
      <c r="I8" s="41"/>
    </row>
    <row r="9" spans="1:9" ht="27.75" customHeight="1">
      <c r="A9" s="30">
        <v>2</v>
      </c>
      <c r="B9" s="107" t="s">
        <v>248</v>
      </c>
      <c r="C9" s="106" t="s">
        <v>234</v>
      </c>
      <c r="D9" s="106"/>
      <c r="E9" s="55" t="s">
        <v>169</v>
      </c>
      <c r="F9" s="56">
        <v>0.007754629629629629</v>
      </c>
      <c r="G9" s="30">
        <v>2</v>
      </c>
      <c r="H9" s="33"/>
      <c r="I9" s="41"/>
    </row>
    <row r="10" spans="1:9" ht="27.75" customHeight="1">
      <c r="A10" s="30">
        <v>3</v>
      </c>
      <c r="B10" s="107" t="s">
        <v>158</v>
      </c>
      <c r="C10" s="106" t="s">
        <v>235</v>
      </c>
      <c r="D10" s="106"/>
      <c r="E10" s="55" t="s">
        <v>169</v>
      </c>
      <c r="F10" s="56">
        <v>0.016076388888888887</v>
      </c>
      <c r="G10" s="30">
        <v>3</v>
      </c>
      <c r="H10" s="33"/>
      <c r="I10" s="41"/>
    </row>
    <row r="11" ht="24.75" customHeight="1">
      <c r="B11" s="42" t="s">
        <v>294</v>
      </c>
    </row>
    <row r="12" spans="1:11" ht="40.5" customHeight="1">
      <c r="A12" s="188" t="s">
        <v>146</v>
      </c>
      <c r="B12" s="188"/>
      <c r="C12" s="188"/>
      <c r="D12" s="188"/>
      <c r="E12" s="188"/>
      <c r="F12" s="188"/>
      <c r="G12" s="188"/>
      <c r="K12" s="41"/>
    </row>
    <row r="13" spans="1:11" ht="30" customHeight="1">
      <c r="A13" s="109">
        <v>1</v>
      </c>
      <c r="B13" s="107" t="s">
        <v>128</v>
      </c>
      <c r="C13" s="171" t="s">
        <v>322</v>
      </c>
      <c r="D13" s="57" t="s">
        <v>315</v>
      </c>
      <c r="E13" s="34" t="s">
        <v>171</v>
      </c>
      <c r="F13" s="111">
        <v>0.00608912037037037</v>
      </c>
      <c r="G13" s="58">
        <v>1</v>
      </c>
      <c r="H13" s="30">
        <v>2</v>
      </c>
      <c r="I13" s="41"/>
      <c r="J13" s="18">
        <v>526</v>
      </c>
      <c r="K13" s="59">
        <v>100</v>
      </c>
    </row>
    <row r="14" spans="1:11" ht="26.25" customHeight="1">
      <c r="A14" s="109">
        <v>2</v>
      </c>
      <c r="B14" s="107" t="s">
        <v>187</v>
      </c>
      <c r="C14" s="108" t="s">
        <v>350</v>
      </c>
      <c r="D14" s="57" t="s">
        <v>351</v>
      </c>
      <c r="E14" s="34" t="s">
        <v>171</v>
      </c>
      <c r="F14" s="111">
        <v>0.007136574074074074</v>
      </c>
      <c r="G14" s="58">
        <v>2</v>
      </c>
      <c r="H14" s="30">
        <v>3</v>
      </c>
      <c r="I14" s="41"/>
      <c r="J14" s="18">
        <f>$J$13*K14/$K$13</f>
        <v>568.08</v>
      </c>
      <c r="K14" s="18">
        <v>108</v>
      </c>
    </row>
    <row r="15" spans="1:11" ht="26.25" customHeight="1">
      <c r="A15" s="109">
        <v>3</v>
      </c>
      <c r="B15" s="107" t="s">
        <v>172</v>
      </c>
      <c r="C15" s="108" t="s">
        <v>318</v>
      </c>
      <c r="D15" s="57" t="s">
        <v>313</v>
      </c>
      <c r="E15" s="34" t="s">
        <v>171</v>
      </c>
      <c r="F15" s="111">
        <v>0.007638888888888889</v>
      </c>
      <c r="G15" s="58">
        <v>3</v>
      </c>
      <c r="H15" s="30">
        <v>3</v>
      </c>
      <c r="I15" s="41"/>
      <c r="J15" s="18">
        <f>$J$13*K15/$K$13</f>
        <v>725.88</v>
      </c>
      <c r="K15" s="18">
        <v>138</v>
      </c>
    </row>
    <row r="16" spans="1:11" ht="26.25" customHeight="1">
      <c r="A16" s="109">
        <v>4</v>
      </c>
      <c r="B16" s="107" t="s">
        <v>186</v>
      </c>
      <c r="C16" s="108" t="s">
        <v>323</v>
      </c>
      <c r="D16" s="57" t="s">
        <v>316</v>
      </c>
      <c r="E16" s="34" t="s">
        <v>171</v>
      </c>
      <c r="F16" s="111">
        <v>0.007777777777777777</v>
      </c>
      <c r="G16" s="58">
        <v>4</v>
      </c>
      <c r="H16" s="30">
        <v>3</v>
      </c>
      <c r="I16" s="41"/>
      <c r="J16" s="18">
        <f>$J$13*K16/$K$13</f>
        <v>831.08</v>
      </c>
      <c r="K16" s="18">
        <v>158</v>
      </c>
    </row>
    <row r="17" spans="1:9" ht="26.25" customHeight="1">
      <c r="A17" s="109">
        <v>5</v>
      </c>
      <c r="B17" s="107" t="s">
        <v>188</v>
      </c>
      <c r="C17" s="108" t="s">
        <v>239</v>
      </c>
      <c r="D17" s="57" t="s">
        <v>314</v>
      </c>
      <c r="E17" s="34" t="s">
        <v>171</v>
      </c>
      <c r="F17" s="111">
        <v>0.0078125</v>
      </c>
      <c r="G17" s="58">
        <v>5</v>
      </c>
      <c r="H17" s="30">
        <v>3</v>
      </c>
      <c r="I17" s="41"/>
    </row>
    <row r="18" spans="1:9" ht="26.25" customHeight="1">
      <c r="A18" s="109">
        <v>6</v>
      </c>
      <c r="B18" s="107" t="s">
        <v>173</v>
      </c>
      <c r="C18" s="108" t="s">
        <v>319</v>
      </c>
      <c r="D18" s="57" t="s">
        <v>317</v>
      </c>
      <c r="E18" s="34" t="s">
        <v>171</v>
      </c>
      <c r="F18" s="111">
        <v>0.008414351851851852</v>
      </c>
      <c r="G18" s="58">
        <v>6</v>
      </c>
      <c r="H18" s="30" t="s">
        <v>131</v>
      </c>
      <c r="I18" s="41"/>
    </row>
    <row r="19" spans="1:9" ht="26.25" customHeight="1">
      <c r="A19" s="109">
        <v>7</v>
      </c>
      <c r="B19" s="107" t="s">
        <v>174</v>
      </c>
      <c r="C19" s="108" t="s">
        <v>320</v>
      </c>
      <c r="D19" s="57"/>
      <c r="E19" s="34" t="s">
        <v>171</v>
      </c>
      <c r="F19" s="111">
        <v>0.008472222222222221</v>
      </c>
      <c r="G19" s="58">
        <v>7</v>
      </c>
      <c r="H19" s="30" t="s">
        <v>131</v>
      </c>
      <c r="I19" s="41"/>
    </row>
    <row r="20" spans="1:9" ht="26.25" customHeight="1">
      <c r="A20" s="109">
        <v>8</v>
      </c>
      <c r="B20" s="107" t="s">
        <v>289</v>
      </c>
      <c r="C20" s="108" t="s">
        <v>326</v>
      </c>
      <c r="D20" s="57"/>
      <c r="E20" s="34" t="s">
        <v>171</v>
      </c>
      <c r="F20" s="111">
        <v>0.009884259259259258</v>
      </c>
      <c r="G20" s="58">
        <v>8</v>
      </c>
      <c r="H20" s="167" t="s">
        <v>205</v>
      </c>
      <c r="I20" s="41"/>
    </row>
    <row r="21" spans="1:9" ht="26.25" customHeight="1">
      <c r="A21" s="109">
        <v>9</v>
      </c>
      <c r="B21" s="107" t="s">
        <v>175</v>
      </c>
      <c r="C21" s="108" t="s">
        <v>321</v>
      </c>
      <c r="D21" s="57"/>
      <c r="E21" s="34" t="s">
        <v>171</v>
      </c>
      <c r="F21" s="111">
        <v>0.009918981481481482</v>
      </c>
      <c r="G21" s="58">
        <v>9</v>
      </c>
      <c r="H21" s="30"/>
      <c r="I21" s="41"/>
    </row>
    <row r="22" spans="1:9" ht="26.25" customHeight="1">
      <c r="A22" s="109">
        <v>10</v>
      </c>
      <c r="B22" s="107" t="s">
        <v>155</v>
      </c>
      <c r="C22" s="108" t="s">
        <v>324</v>
      </c>
      <c r="D22" s="57"/>
      <c r="E22" s="34" t="s">
        <v>171</v>
      </c>
      <c r="F22" s="111">
        <v>0.010891203703703703</v>
      </c>
      <c r="G22" s="58">
        <v>10</v>
      </c>
      <c r="H22" s="30"/>
      <c r="I22" s="41"/>
    </row>
    <row r="23" spans="1:9" ht="26.25" customHeight="1">
      <c r="A23" s="109">
        <v>11</v>
      </c>
      <c r="B23" s="107" t="s">
        <v>176</v>
      </c>
      <c r="C23" s="108" t="s">
        <v>330</v>
      </c>
      <c r="D23" s="57"/>
      <c r="E23" s="34" t="s">
        <v>177</v>
      </c>
      <c r="F23" s="111">
        <v>0.011643518518518518</v>
      </c>
      <c r="G23" s="58">
        <v>11</v>
      </c>
      <c r="H23" s="30"/>
      <c r="I23" s="41"/>
    </row>
    <row r="24" spans="1:9" ht="26.25" customHeight="1">
      <c r="A24" s="109">
        <v>12</v>
      </c>
      <c r="B24" s="107" t="s">
        <v>148</v>
      </c>
      <c r="C24" s="108" t="s">
        <v>327</v>
      </c>
      <c r="D24" s="57"/>
      <c r="E24" s="34" t="s">
        <v>171</v>
      </c>
      <c r="F24" s="111">
        <v>0.01318287037037037</v>
      </c>
      <c r="G24" s="58">
        <v>12</v>
      </c>
      <c r="H24" s="30"/>
      <c r="I24" s="41"/>
    </row>
    <row r="25" spans="1:9" ht="26.25" customHeight="1">
      <c r="A25" s="109">
        <v>13</v>
      </c>
      <c r="B25" s="107" t="s">
        <v>159</v>
      </c>
      <c r="C25" s="108" t="s">
        <v>325</v>
      </c>
      <c r="D25" s="57"/>
      <c r="E25" s="34" t="s">
        <v>171</v>
      </c>
      <c r="F25" s="111">
        <v>0.014971064814814814</v>
      </c>
      <c r="G25" s="58">
        <v>13</v>
      </c>
      <c r="H25" s="167"/>
      <c r="I25" s="41"/>
    </row>
    <row r="26" ht="20.25" customHeight="1">
      <c r="B26" s="42" t="s">
        <v>352</v>
      </c>
    </row>
    <row r="27" spans="2:256" ht="17.25" customHeight="1">
      <c r="B27" s="42">
        <v>2</v>
      </c>
      <c r="C27" s="89" t="s">
        <v>304</v>
      </c>
      <c r="F27" s="165">
        <v>0.006574074074074073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2:6" ht="17.25" customHeight="1">
      <c r="B28" s="38" t="s">
        <v>136</v>
      </c>
      <c r="C28" s="39" t="s">
        <v>137</v>
      </c>
      <c r="F28" s="165">
        <v>0.008391203703703705</v>
      </c>
    </row>
    <row r="29" spans="2:6" ht="17.25" customHeight="1">
      <c r="B29" s="38" t="s">
        <v>131</v>
      </c>
      <c r="C29" s="39" t="s">
        <v>303</v>
      </c>
      <c r="F29" s="166">
        <v>0.009618055555555555</v>
      </c>
    </row>
    <row r="30" spans="1:7" s="41" customFormat="1" ht="36.75" customHeight="1">
      <c r="A30" s="188" t="s">
        <v>142</v>
      </c>
      <c r="B30" s="188"/>
      <c r="C30" s="188"/>
      <c r="D30" s="188"/>
      <c r="E30" s="188"/>
      <c r="F30" s="188"/>
      <c r="G30" s="188"/>
    </row>
    <row r="31" spans="1:9" ht="30.75" customHeight="1">
      <c r="A31" s="30">
        <v>1</v>
      </c>
      <c r="B31" s="107" t="s">
        <v>288</v>
      </c>
      <c r="C31" s="108" t="s">
        <v>331</v>
      </c>
      <c r="D31" s="57"/>
      <c r="E31" s="34" t="s">
        <v>177</v>
      </c>
      <c r="F31" s="111">
        <v>0.005</v>
      </c>
      <c r="G31" s="30">
        <v>1</v>
      </c>
      <c r="H31" s="33"/>
      <c r="I31" s="41"/>
    </row>
    <row r="32" spans="1:9" ht="30.75" customHeight="1">
      <c r="A32" s="30">
        <v>2</v>
      </c>
      <c r="B32" s="107" t="s">
        <v>185</v>
      </c>
      <c r="C32" s="108" t="s">
        <v>332</v>
      </c>
      <c r="D32" s="57"/>
      <c r="E32" s="34" t="s">
        <v>177</v>
      </c>
      <c r="F32" s="111">
        <v>0.0051967592592592595</v>
      </c>
      <c r="G32" s="30">
        <v>2</v>
      </c>
      <c r="H32" s="33"/>
      <c r="I32" s="41"/>
    </row>
    <row r="33" spans="1:9" ht="30.75" customHeight="1">
      <c r="A33" s="30">
        <v>3</v>
      </c>
      <c r="B33" s="107" t="s">
        <v>236</v>
      </c>
      <c r="C33" s="108" t="s">
        <v>329</v>
      </c>
      <c r="D33" s="33"/>
      <c r="E33" s="34" t="s">
        <v>177</v>
      </c>
      <c r="F33" s="111">
        <v>0.007824074074074075</v>
      </c>
      <c r="G33" s="30">
        <v>3</v>
      </c>
      <c r="H33" s="33"/>
      <c r="I33" s="41"/>
    </row>
    <row r="34" spans="1:9" ht="30.75" customHeight="1">
      <c r="A34" s="109">
        <v>4</v>
      </c>
      <c r="B34" s="107" t="s">
        <v>48</v>
      </c>
      <c r="C34" s="108" t="s">
        <v>328</v>
      </c>
      <c r="D34" s="57"/>
      <c r="E34" s="34" t="s">
        <v>171</v>
      </c>
      <c r="F34" s="111">
        <v>0.009849537037037037</v>
      </c>
      <c r="G34" s="58">
        <v>4</v>
      </c>
      <c r="H34" s="30"/>
      <c r="I34" s="41"/>
    </row>
    <row r="35" ht="24.75" customHeight="1">
      <c r="B35" s="42" t="s">
        <v>294</v>
      </c>
    </row>
    <row r="36" ht="17.25" customHeight="1"/>
    <row r="37" spans="2:6" ht="17.25" customHeight="1">
      <c r="B37" s="51" t="s">
        <v>116</v>
      </c>
      <c r="C37" s="51"/>
      <c r="D37" s="51"/>
      <c r="E37" s="23"/>
      <c r="F37" s="23" t="s">
        <v>117</v>
      </c>
    </row>
    <row r="38" ht="17.25" customHeight="1"/>
    <row r="39" spans="2:6" ht="17.25" customHeight="1">
      <c r="B39" s="51" t="s">
        <v>150</v>
      </c>
      <c r="E39" s="23"/>
      <c r="F39" s="23" t="s">
        <v>151</v>
      </c>
    </row>
    <row r="40" ht="17.25" customHeight="1"/>
    <row r="41" ht="17.25" customHeight="1"/>
  </sheetData>
  <sheetProtection password="CC53" sheet="1"/>
  <mergeCells count="5">
    <mergeCell ref="A1:G1"/>
    <mergeCell ref="A7:G7"/>
    <mergeCell ref="A12:G12"/>
    <mergeCell ref="A30:G30"/>
    <mergeCell ref="A3:H3"/>
  </mergeCells>
  <printOptions/>
  <pageMargins left="0.7874015748031497" right="0.31496062992125984" top="0.5511811023622047" bottom="0.35433070866141736" header="0.31496062992125984" footer="0.31496062992125984"/>
  <pageSetup fitToHeight="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V19"/>
  <sheetViews>
    <sheetView zoomScalePageLayoutView="0" workbookViewId="0" topLeftCell="A1">
      <selection activeCell="O14" sqref="O14"/>
    </sheetView>
  </sheetViews>
  <sheetFormatPr defaultColWidth="0" defaultRowHeight="15"/>
  <cols>
    <col min="1" max="1" width="4.00390625" style="37" customWidth="1"/>
    <col min="2" max="2" width="33.8515625" style="18" customWidth="1"/>
    <col min="3" max="3" width="23.8515625" style="18" customWidth="1"/>
    <col min="4" max="4" width="11.00390625" style="18" hidden="1" customWidth="1"/>
    <col min="5" max="5" width="10.57421875" style="18" customWidth="1"/>
    <col min="6" max="7" width="9.140625" style="18" customWidth="1"/>
    <col min="8" max="9" width="16.421875" style="18" customWidth="1"/>
    <col min="10" max="13" width="9.140625" style="18" hidden="1" customWidth="1"/>
    <col min="14" max="253" width="9.140625" style="18" customWidth="1"/>
    <col min="254" max="254" width="4.00390625" style="18" customWidth="1"/>
    <col min="255" max="255" width="40.421875" style="18" customWidth="1"/>
    <col min="256" max="16384" width="0" style="18" hidden="1" customWidth="1"/>
  </cols>
  <sheetData>
    <row r="1" spans="1:7" ht="18.75">
      <c r="A1" s="185" t="s">
        <v>119</v>
      </c>
      <c r="B1" s="185"/>
      <c r="C1" s="185"/>
      <c r="D1" s="185"/>
      <c r="E1" s="185"/>
      <c r="F1" s="185"/>
      <c r="G1" s="185"/>
    </row>
    <row r="2" spans="1:8" ht="31.5" customHeight="1">
      <c r="A2" s="186" t="s">
        <v>333</v>
      </c>
      <c r="B2" s="186"/>
      <c r="C2" s="186"/>
      <c r="D2" s="186"/>
      <c r="E2" s="186"/>
      <c r="F2" s="186"/>
      <c r="G2" s="186"/>
      <c r="H2" s="186"/>
    </row>
    <row r="3" spans="1:6" ht="15.75">
      <c r="A3" s="19"/>
      <c r="B3" s="19"/>
      <c r="C3" s="19"/>
      <c r="D3" s="19"/>
      <c r="E3" s="19"/>
      <c r="F3" s="19"/>
    </row>
    <row r="4" spans="2:5" ht="15.75">
      <c r="B4" s="22" t="s">
        <v>167</v>
      </c>
      <c r="C4" s="22"/>
      <c r="D4" s="22"/>
      <c r="E4" s="23" t="s">
        <v>120</v>
      </c>
    </row>
    <row r="5" spans="1:9" ht="34.5" customHeight="1">
      <c r="A5" s="24" t="s">
        <v>118</v>
      </c>
      <c r="B5" s="24" t="s">
        <v>122</v>
      </c>
      <c r="C5" s="24" t="s">
        <v>232</v>
      </c>
      <c r="D5" s="24" t="s">
        <v>123</v>
      </c>
      <c r="E5" s="26" t="s">
        <v>126</v>
      </c>
      <c r="F5" s="26" t="s">
        <v>20</v>
      </c>
      <c r="G5" s="26" t="s">
        <v>245</v>
      </c>
      <c r="H5" s="26" t="s">
        <v>127</v>
      </c>
      <c r="I5" s="102"/>
    </row>
    <row r="6" spans="1:11" ht="29.25" customHeight="1">
      <c r="A6" s="109">
        <v>1</v>
      </c>
      <c r="B6" s="110" t="s">
        <v>242</v>
      </c>
      <c r="C6" s="108" t="s">
        <v>240</v>
      </c>
      <c r="D6" s="170" t="s">
        <v>307</v>
      </c>
      <c r="E6" s="111">
        <v>0.011944444444444445</v>
      </c>
      <c r="F6" s="58">
        <v>1</v>
      </c>
      <c r="G6" s="33"/>
      <c r="H6" s="58">
        <v>2</v>
      </c>
      <c r="I6" s="169"/>
      <c r="J6" s="41">
        <v>1032</v>
      </c>
      <c r="K6" s="18">
        <v>100</v>
      </c>
    </row>
    <row r="7" spans="1:13" ht="29.25" customHeight="1">
      <c r="A7" s="109">
        <v>2</v>
      </c>
      <c r="B7" s="110" t="s">
        <v>243</v>
      </c>
      <c r="C7" s="108" t="s">
        <v>244</v>
      </c>
      <c r="D7" s="170" t="s">
        <v>308</v>
      </c>
      <c r="E7" s="111">
        <v>0.01224537037037037</v>
      </c>
      <c r="F7" s="58">
        <v>2</v>
      </c>
      <c r="G7" s="33"/>
      <c r="H7" s="58">
        <v>2</v>
      </c>
      <c r="I7" s="169"/>
      <c r="J7" s="18">
        <f>K7*$J$6/$K$6</f>
        <v>1114.56</v>
      </c>
      <c r="K7" s="41">
        <v>108</v>
      </c>
      <c r="M7" s="18">
        <v>18</v>
      </c>
    </row>
    <row r="8" spans="1:13" ht="29.25" customHeight="1">
      <c r="A8" s="109">
        <v>3</v>
      </c>
      <c r="B8" s="110" t="s">
        <v>187</v>
      </c>
      <c r="C8" s="108" t="s">
        <v>237</v>
      </c>
      <c r="D8" s="170" t="s">
        <v>309</v>
      </c>
      <c r="E8" s="111">
        <v>0.01317013888888889</v>
      </c>
      <c r="F8" s="58">
        <v>3</v>
      </c>
      <c r="G8" s="33"/>
      <c r="H8" s="58">
        <v>3</v>
      </c>
      <c r="I8" s="169"/>
      <c r="J8" s="18">
        <f>K8*$J$6/$K$6</f>
        <v>1424.16</v>
      </c>
      <c r="K8" s="18">
        <v>138</v>
      </c>
      <c r="M8" s="18">
        <v>23</v>
      </c>
    </row>
    <row r="9" spans="1:13" ht="29.25" customHeight="1">
      <c r="A9" s="109">
        <v>4</v>
      </c>
      <c r="B9" s="110" t="s">
        <v>188</v>
      </c>
      <c r="C9" s="108" t="s">
        <v>239</v>
      </c>
      <c r="D9" s="170" t="s">
        <v>310</v>
      </c>
      <c r="E9" s="111">
        <v>0.01764699074074074</v>
      </c>
      <c r="F9" s="58">
        <v>4</v>
      </c>
      <c r="G9" s="33"/>
      <c r="H9" s="58" t="s">
        <v>131</v>
      </c>
      <c r="I9" s="169"/>
      <c r="J9" s="18">
        <f>K9*$J$6/$K$6</f>
        <v>1630.56</v>
      </c>
      <c r="K9" s="18">
        <v>158</v>
      </c>
      <c r="M9" s="18">
        <v>27</v>
      </c>
    </row>
    <row r="10" spans="1:9" ht="29.25" customHeight="1">
      <c r="A10" s="109">
        <v>5</v>
      </c>
      <c r="B10" s="110" t="s">
        <v>185</v>
      </c>
      <c r="C10" s="108" t="s">
        <v>238</v>
      </c>
      <c r="D10" s="170" t="s">
        <v>311</v>
      </c>
      <c r="E10" s="111">
        <v>0.019467592592592595</v>
      </c>
      <c r="F10" s="58">
        <v>5</v>
      </c>
      <c r="G10" s="33"/>
      <c r="H10" s="58" t="s">
        <v>205</v>
      </c>
      <c r="I10" s="169"/>
    </row>
    <row r="11" spans="1:9" ht="29.25" customHeight="1">
      <c r="A11" s="109">
        <v>6</v>
      </c>
      <c r="B11" s="110" t="s">
        <v>236</v>
      </c>
      <c r="C11" s="108" t="s">
        <v>241</v>
      </c>
      <c r="D11" s="170" t="s">
        <v>132</v>
      </c>
      <c r="E11" s="111">
        <v>0.019398148148148147</v>
      </c>
      <c r="F11" s="58">
        <v>6</v>
      </c>
      <c r="G11" s="58" t="s">
        <v>246</v>
      </c>
      <c r="H11" s="58" t="s">
        <v>205</v>
      </c>
      <c r="I11" s="169"/>
    </row>
    <row r="12" ht="20.25" customHeight="1">
      <c r="B12" s="42" t="s">
        <v>312</v>
      </c>
    </row>
    <row r="13" spans="2:256" ht="17.25" customHeight="1">
      <c r="B13" s="42">
        <v>2</v>
      </c>
      <c r="C13" s="89" t="s">
        <v>304</v>
      </c>
      <c r="E13" s="165">
        <v>0.01289351851851852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2:5" ht="17.25" customHeight="1">
      <c r="B14" s="38" t="s">
        <v>136</v>
      </c>
      <c r="C14" s="39" t="s">
        <v>137</v>
      </c>
      <c r="E14" s="166">
        <v>0.016481481481481482</v>
      </c>
    </row>
    <row r="15" spans="2:5" ht="17.25" customHeight="1">
      <c r="B15" s="38" t="s">
        <v>131</v>
      </c>
      <c r="C15" s="39" t="s">
        <v>303</v>
      </c>
      <c r="E15" s="166">
        <v>0.018865740740740742</v>
      </c>
    </row>
    <row r="16" spans="1:3" ht="17.25" customHeight="1">
      <c r="A16" s="42"/>
      <c r="C16" s="42"/>
    </row>
    <row r="17" spans="2:5" ht="27" customHeight="1">
      <c r="B17" s="51" t="s">
        <v>116</v>
      </c>
      <c r="C17" s="51"/>
      <c r="E17" s="23" t="s">
        <v>117</v>
      </c>
    </row>
    <row r="18" ht="17.25" customHeight="1"/>
    <row r="19" spans="2:5" ht="15.75">
      <c r="B19" s="51" t="s">
        <v>150</v>
      </c>
      <c r="E19" s="23" t="s">
        <v>151</v>
      </c>
    </row>
  </sheetData>
  <sheetProtection password="CC4D" sheet="1"/>
  <mergeCells count="2">
    <mergeCell ref="A1:G1"/>
    <mergeCell ref="A2:H2"/>
  </mergeCells>
  <printOptions/>
  <pageMargins left="0.7874015748031497" right="0.31496062992125984" top="0.9448818897637796" bottom="0.35433070866141736" header="0.31496062992125984" footer="0.31496062992125984"/>
  <pageSetup fitToHeight="0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33"/>
  <sheetViews>
    <sheetView zoomScale="87" zoomScaleNormal="87" zoomScalePageLayoutView="0" workbookViewId="0" topLeftCell="A1">
      <selection activeCell="G22" sqref="G22"/>
    </sheetView>
  </sheetViews>
  <sheetFormatPr defaultColWidth="7.8515625" defaultRowHeight="15"/>
  <cols>
    <col min="1" max="1" width="6.00390625" style="18" customWidth="1"/>
    <col min="2" max="2" width="39.7109375" style="18" customWidth="1"/>
    <col min="3" max="3" width="7.8515625" style="18" customWidth="1"/>
    <col min="4" max="5" width="9.28125" style="18" customWidth="1"/>
    <col min="6" max="7" width="9.57421875" style="18" customWidth="1"/>
    <col min="8" max="8" width="4.57421875" style="18" customWidth="1"/>
    <col min="9" max="9" width="5.28125" style="18" customWidth="1"/>
    <col min="10" max="10" width="5.7109375" style="18" customWidth="1"/>
    <col min="11" max="11" width="4.8515625" style="18" customWidth="1"/>
    <col min="12" max="12" width="4.57421875" style="18" customWidth="1"/>
    <col min="13" max="13" width="4.8515625" style="18" customWidth="1"/>
    <col min="14" max="15" width="5.00390625" style="18" customWidth="1"/>
    <col min="16" max="16" width="5.7109375" style="18" customWidth="1"/>
    <col min="17" max="17" width="6.28125" style="18" customWidth="1"/>
    <col min="18" max="19" width="8.140625" style="18" customWidth="1"/>
    <col min="20" max="20" width="10.421875" style="18" customWidth="1"/>
    <col min="21" max="21" width="7.7109375" style="18" customWidth="1"/>
    <col min="22" max="22" width="9.140625" style="18" customWidth="1"/>
    <col min="23" max="30" width="6.28125" style="18" customWidth="1"/>
    <col min="31" max="253" width="9.140625" style="18" customWidth="1"/>
    <col min="254" max="254" width="6.00390625" style="18" customWidth="1"/>
    <col min="255" max="255" width="35.7109375" style="18" customWidth="1"/>
    <col min="256" max="16384" width="7.8515625" style="18" customWidth="1"/>
  </cols>
  <sheetData>
    <row r="1" spans="1:21" ht="18.75">
      <c r="A1" s="185" t="s">
        <v>119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ht="15.75">
      <c r="A2" s="113"/>
    </row>
    <row r="3" spans="1:21" ht="15.75">
      <c r="A3" s="189" t="s">
        <v>290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11" ht="15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21" ht="15.75">
      <c r="A5" s="113"/>
      <c r="B5" s="22" t="s">
        <v>167</v>
      </c>
      <c r="C5" s="21" t="s">
        <v>249</v>
      </c>
      <c r="D5" s="41"/>
      <c r="E5" s="114"/>
      <c r="F5" s="41"/>
      <c r="G5" s="41"/>
      <c r="H5" s="190" t="s">
        <v>250</v>
      </c>
      <c r="I5" s="190"/>
      <c r="J5" s="190"/>
      <c r="K5" s="190"/>
      <c r="L5" s="115" t="s">
        <v>251</v>
      </c>
      <c r="M5" s="41"/>
      <c r="N5" s="41"/>
      <c r="O5" s="41"/>
      <c r="P5" s="115"/>
      <c r="Q5" s="41"/>
      <c r="R5" s="116">
        <v>0.00017361111111111112</v>
      </c>
      <c r="S5" s="41"/>
      <c r="T5" s="41"/>
      <c r="U5" s="41"/>
    </row>
    <row r="6" spans="1:30" s="76" customFormat="1" ht="81" customHeight="1">
      <c r="A6" s="65" t="s">
        <v>194</v>
      </c>
      <c r="B6" s="65" t="s">
        <v>122</v>
      </c>
      <c r="C6" s="117" t="s">
        <v>252</v>
      </c>
      <c r="D6" s="117" t="s">
        <v>253</v>
      </c>
      <c r="E6" s="117" t="s">
        <v>254</v>
      </c>
      <c r="F6" s="118" t="s">
        <v>126</v>
      </c>
      <c r="G6" s="118" t="s">
        <v>255</v>
      </c>
      <c r="H6" s="119" t="s">
        <v>256</v>
      </c>
      <c r="I6" s="119" t="s">
        <v>257</v>
      </c>
      <c r="J6" s="119" t="s">
        <v>258</v>
      </c>
      <c r="K6" s="119" t="s">
        <v>259</v>
      </c>
      <c r="L6" s="119" t="s">
        <v>260</v>
      </c>
      <c r="M6" s="119" t="s">
        <v>261</v>
      </c>
      <c r="N6" s="119" t="s">
        <v>262</v>
      </c>
      <c r="O6" s="119" t="s">
        <v>263</v>
      </c>
      <c r="P6" s="120" t="s">
        <v>264</v>
      </c>
      <c r="Q6" s="120" t="s">
        <v>144</v>
      </c>
      <c r="R6" s="120" t="s">
        <v>265</v>
      </c>
      <c r="S6" s="120" t="s">
        <v>266</v>
      </c>
      <c r="T6" s="120" t="s">
        <v>145</v>
      </c>
      <c r="U6" s="117" t="s">
        <v>20</v>
      </c>
      <c r="X6" s="122"/>
      <c r="Y6" s="122"/>
      <c r="Z6" s="122"/>
      <c r="AA6" s="122"/>
      <c r="AB6" s="122"/>
      <c r="AC6" s="122"/>
      <c r="AD6" s="121"/>
    </row>
    <row r="7" spans="1:25" ht="16.5" customHeight="1">
      <c r="A7" s="52">
        <v>1</v>
      </c>
      <c r="B7" s="35" t="s">
        <v>231</v>
      </c>
      <c r="C7" s="123">
        <v>0.1111111111111111</v>
      </c>
      <c r="D7" s="123">
        <v>0.25586805555555553</v>
      </c>
      <c r="E7" s="123">
        <v>0.004166666666666667</v>
      </c>
      <c r="F7" s="123">
        <f>D7-C7-E7</f>
        <v>0.14059027777777774</v>
      </c>
      <c r="G7" s="123">
        <v>0.01958333333333333</v>
      </c>
      <c r="H7" s="124">
        <v>0</v>
      </c>
      <c r="I7" s="124">
        <v>0</v>
      </c>
      <c r="J7" s="124">
        <v>0</v>
      </c>
      <c r="K7" s="124">
        <v>0</v>
      </c>
      <c r="L7" s="124">
        <v>3</v>
      </c>
      <c r="M7" s="124">
        <v>0</v>
      </c>
      <c r="N7" s="124">
        <v>10</v>
      </c>
      <c r="O7" s="124">
        <v>0</v>
      </c>
      <c r="P7" s="124">
        <v>0</v>
      </c>
      <c r="Q7" s="125">
        <f>SUM(H7:P7)</f>
        <v>13</v>
      </c>
      <c r="R7" s="125">
        <v>0</v>
      </c>
      <c r="S7" s="123">
        <f>Q7*$R$5</f>
        <v>0.0022569444444444447</v>
      </c>
      <c r="T7" s="123">
        <f>S7+G7</f>
        <v>0.021840277777777774</v>
      </c>
      <c r="U7" s="52">
        <v>1</v>
      </c>
      <c r="W7" s="41"/>
      <c r="X7" s="41"/>
      <c r="Y7" s="41"/>
    </row>
    <row r="8" spans="1:25" ht="16.5" customHeight="1">
      <c r="A8" s="52">
        <v>2</v>
      </c>
      <c r="B8" s="35" t="s">
        <v>165</v>
      </c>
      <c r="C8" s="123">
        <v>0.09027777777777778</v>
      </c>
      <c r="D8" s="123">
        <v>0.21703703703703703</v>
      </c>
      <c r="E8" s="123">
        <v>0.009722222222222222</v>
      </c>
      <c r="F8" s="123">
        <f>D8-C8-E8</f>
        <v>0.11703703703703702</v>
      </c>
      <c r="G8" s="123">
        <v>0.016898148148148148</v>
      </c>
      <c r="H8" s="124">
        <v>0</v>
      </c>
      <c r="I8" s="124">
        <v>0</v>
      </c>
      <c r="J8" s="124">
        <v>10</v>
      </c>
      <c r="K8" s="124">
        <v>0</v>
      </c>
      <c r="L8" s="124">
        <v>10</v>
      </c>
      <c r="M8" s="124">
        <v>0</v>
      </c>
      <c r="N8" s="124">
        <v>0</v>
      </c>
      <c r="O8" s="124">
        <v>10</v>
      </c>
      <c r="P8" s="126">
        <v>0</v>
      </c>
      <c r="Q8" s="125">
        <f>SUM(H8:P8)</f>
        <v>30</v>
      </c>
      <c r="R8" s="125">
        <v>0</v>
      </c>
      <c r="S8" s="123">
        <f>Q8*$R$5</f>
        <v>0.005208333333333334</v>
      </c>
      <c r="T8" s="123">
        <f>S8+G8</f>
        <v>0.022106481481481484</v>
      </c>
      <c r="U8" s="52">
        <v>2</v>
      </c>
      <c r="W8" s="41"/>
      <c r="X8" s="41"/>
      <c r="Y8" s="41"/>
    </row>
    <row r="9" spans="1:25" ht="16.5" customHeight="1">
      <c r="A9" s="52">
        <v>3</v>
      </c>
      <c r="B9" s="35" t="s">
        <v>187</v>
      </c>
      <c r="C9" s="123">
        <v>0.11805555555555557</v>
      </c>
      <c r="D9" s="123">
        <v>0.24728009259259257</v>
      </c>
      <c r="E9" s="123">
        <v>0</v>
      </c>
      <c r="F9" s="123">
        <f>D9-C9-E9</f>
        <v>0.129224537037037</v>
      </c>
      <c r="G9" s="123">
        <v>0.027650462962962963</v>
      </c>
      <c r="H9" s="124">
        <v>5</v>
      </c>
      <c r="I9" s="124">
        <v>30</v>
      </c>
      <c r="J9" s="124">
        <v>0</v>
      </c>
      <c r="K9" s="124">
        <v>1</v>
      </c>
      <c r="L9" s="124">
        <v>20</v>
      </c>
      <c r="M9" s="124">
        <v>0</v>
      </c>
      <c r="N9" s="124">
        <v>40</v>
      </c>
      <c r="O9" s="124">
        <v>10</v>
      </c>
      <c r="P9" s="124">
        <v>0</v>
      </c>
      <c r="Q9" s="125">
        <f>SUM(H9:P9)</f>
        <v>106</v>
      </c>
      <c r="R9" s="125">
        <v>0</v>
      </c>
      <c r="S9" s="123">
        <f>Q9*$R$5</f>
        <v>0.01840277777777778</v>
      </c>
      <c r="T9" s="123">
        <f>S9+G9</f>
        <v>0.04605324074074074</v>
      </c>
      <c r="U9" s="52">
        <v>3</v>
      </c>
      <c r="W9" s="41"/>
      <c r="X9" s="41"/>
      <c r="Y9" s="41"/>
    </row>
    <row r="10" spans="1:25" ht="16.5" customHeight="1">
      <c r="A10" s="52">
        <v>4</v>
      </c>
      <c r="B10" s="35" t="s">
        <v>188</v>
      </c>
      <c r="C10" s="123">
        <v>0.04861111111111111</v>
      </c>
      <c r="D10" s="123">
        <v>0.19317129629629629</v>
      </c>
      <c r="E10" s="123">
        <v>0.0038541666666666668</v>
      </c>
      <c r="F10" s="123">
        <f>D10-C10-E10</f>
        <v>0.14070601851851852</v>
      </c>
      <c r="G10" s="123" t="s">
        <v>205</v>
      </c>
      <c r="H10" s="124">
        <v>20</v>
      </c>
      <c r="I10" s="124">
        <v>30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 t="s">
        <v>267</v>
      </c>
      <c r="P10" s="126">
        <v>0</v>
      </c>
      <c r="Q10" s="125">
        <f>SUM(H10:P10)</f>
        <v>50</v>
      </c>
      <c r="R10" s="125">
        <v>1</v>
      </c>
      <c r="S10" s="123">
        <f>Q10*$R$5</f>
        <v>0.008680555555555556</v>
      </c>
      <c r="T10" s="123" t="s">
        <v>205</v>
      </c>
      <c r="U10" s="52">
        <v>4</v>
      </c>
      <c r="W10" s="41"/>
      <c r="X10" s="41"/>
      <c r="Y10" s="41"/>
    </row>
    <row r="11" spans="23:25" ht="15">
      <c r="W11" s="41"/>
      <c r="X11" s="41"/>
      <c r="Y11" s="41"/>
    </row>
    <row r="12" spans="2:25" ht="15.75">
      <c r="B12" s="51" t="s">
        <v>116</v>
      </c>
      <c r="C12" s="23" t="s">
        <v>117</v>
      </c>
      <c r="D12" s="113"/>
      <c r="W12" s="41"/>
      <c r="X12" s="41"/>
      <c r="Y12" s="41"/>
    </row>
    <row r="13" spans="23:25" ht="15">
      <c r="W13" s="41"/>
      <c r="X13" s="41"/>
      <c r="Y13" s="41"/>
    </row>
    <row r="14" spans="2:25" ht="24" customHeight="1">
      <c r="B14" s="51" t="s">
        <v>150</v>
      </c>
      <c r="C14" s="23" t="s">
        <v>151</v>
      </c>
      <c r="W14" s="41"/>
      <c r="X14" s="41"/>
      <c r="Y14" s="41"/>
    </row>
    <row r="15" spans="23:25" ht="15">
      <c r="W15" s="41"/>
      <c r="X15" s="41"/>
      <c r="Y15" s="41"/>
    </row>
    <row r="16" spans="21:23" ht="15">
      <c r="U16" s="41"/>
      <c r="V16" s="41"/>
      <c r="W16" s="41"/>
    </row>
    <row r="17" spans="21:23" ht="15.75">
      <c r="U17" s="41"/>
      <c r="V17" s="47"/>
      <c r="W17" s="41"/>
    </row>
    <row r="18" spans="21:23" ht="15.75">
      <c r="U18" s="41"/>
      <c r="V18" s="47"/>
      <c r="W18" s="41"/>
    </row>
    <row r="19" spans="21:23" ht="15.75">
      <c r="U19" s="41"/>
      <c r="V19" s="47"/>
      <c r="W19" s="41"/>
    </row>
    <row r="20" spans="21:23" ht="15.75">
      <c r="U20" s="41"/>
      <c r="V20" s="47"/>
      <c r="W20" s="41"/>
    </row>
    <row r="21" spans="21:23" ht="15.75">
      <c r="U21" s="41"/>
      <c r="V21" s="47"/>
      <c r="W21" s="41"/>
    </row>
    <row r="22" spans="21:23" ht="15.75">
      <c r="U22" s="41"/>
      <c r="V22" s="47"/>
      <c r="W22" s="41"/>
    </row>
    <row r="23" spans="21:23" ht="15.75">
      <c r="U23" s="41"/>
      <c r="V23" s="47"/>
      <c r="W23" s="41"/>
    </row>
    <row r="24" spans="21:23" ht="15.75">
      <c r="U24" s="41"/>
      <c r="V24" s="47"/>
      <c r="W24" s="41"/>
    </row>
    <row r="25" spans="21:23" ht="15.75">
      <c r="U25" s="41"/>
      <c r="V25" s="47"/>
      <c r="W25" s="41"/>
    </row>
    <row r="26" spans="21:23" ht="15.75">
      <c r="U26" s="41"/>
      <c r="V26" s="47"/>
      <c r="W26" s="41"/>
    </row>
    <row r="27" spans="21:23" ht="15.75">
      <c r="U27" s="41"/>
      <c r="V27" s="47"/>
      <c r="W27" s="41"/>
    </row>
    <row r="28" spans="21:23" ht="15.75">
      <c r="U28" s="41"/>
      <c r="V28" s="127"/>
      <c r="W28" s="41"/>
    </row>
    <row r="29" spans="21:23" ht="15.75">
      <c r="U29" s="41"/>
      <c r="V29" s="47"/>
      <c r="W29" s="41"/>
    </row>
    <row r="30" spans="21:23" ht="15.75">
      <c r="U30" s="41"/>
      <c r="V30" s="127"/>
      <c r="W30" s="41"/>
    </row>
    <row r="31" spans="21:23" ht="15.75">
      <c r="U31" s="41"/>
      <c r="V31" s="51"/>
      <c r="W31" s="41"/>
    </row>
    <row r="32" spans="21:23" ht="15">
      <c r="U32" s="41"/>
      <c r="V32" s="41"/>
      <c r="W32" s="41"/>
    </row>
    <row r="33" spans="21:23" ht="15">
      <c r="U33" s="41"/>
      <c r="V33" s="41"/>
      <c r="W33" s="41"/>
    </row>
  </sheetData>
  <sheetProtection password="CC17" sheet="1"/>
  <mergeCells count="3">
    <mergeCell ref="A1:U1"/>
    <mergeCell ref="A3:U3"/>
    <mergeCell ref="H5:K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48"/>
  <sheetViews>
    <sheetView zoomScale="87" zoomScaleNormal="87" zoomScalePageLayoutView="0" workbookViewId="0" topLeftCell="A1">
      <selection activeCell="AC18" sqref="AC18"/>
    </sheetView>
  </sheetViews>
  <sheetFormatPr defaultColWidth="7.8515625" defaultRowHeight="15"/>
  <cols>
    <col min="1" max="1" width="6.00390625" style="18" customWidth="1"/>
    <col min="2" max="2" width="39.28125" style="18" customWidth="1"/>
    <col min="3" max="3" width="7.8515625" style="18" customWidth="1"/>
    <col min="4" max="5" width="9.28125" style="18" customWidth="1"/>
    <col min="6" max="6" width="8.8515625" style="18" customWidth="1"/>
    <col min="7" max="7" width="4.57421875" style="18" customWidth="1"/>
    <col min="8" max="8" width="5.28125" style="18" customWidth="1"/>
    <col min="9" max="9" width="5.421875" style="18" customWidth="1"/>
    <col min="10" max="11" width="4.8515625" style="18" customWidth="1"/>
    <col min="12" max="12" width="6.140625" style="18" customWidth="1"/>
    <col min="13" max="13" width="4.57421875" style="18" customWidth="1"/>
    <col min="14" max="14" width="4.8515625" style="18" customWidth="1"/>
    <col min="15" max="17" width="5.00390625" style="18" customWidth="1"/>
    <col min="18" max="18" width="5.140625" style="18" customWidth="1"/>
    <col min="19" max="19" width="5.7109375" style="18" customWidth="1"/>
    <col min="20" max="20" width="6.28125" style="18" customWidth="1"/>
    <col min="21" max="21" width="7.7109375" style="18" customWidth="1"/>
    <col min="22" max="22" width="9.140625" style="18" customWidth="1"/>
    <col min="23" max="30" width="6.28125" style="18" customWidth="1"/>
    <col min="31" max="253" width="9.140625" style="18" customWidth="1"/>
    <col min="254" max="254" width="6.00390625" style="18" customWidth="1"/>
    <col min="255" max="255" width="35.7109375" style="18" customWidth="1"/>
    <col min="256" max="16384" width="7.8515625" style="18" customWidth="1"/>
  </cols>
  <sheetData>
    <row r="1" spans="1:21" ht="18.75">
      <c r="A1" s="185" t="s">
        <v>119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ht="15.75">
      <c r="A2" s="113"/>
    </row>
    <row r="3" spans="1:21" ht="15.75">
      <c r="A3" s="189" t="s">
        <v>268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12" ht="15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1" ht="15.75">
      <c r="A5" s="113"/>
      <c r="B5" s="22" t="s">
        <v>167</v>
      </c>
      <c r="C5" s="21" t="s">
        <v>249</v>
      </c>
      <c r="D5" s="41"/>
      <c r="E5" s="114"/>
      <c r="F5" s="41"/>
      <c r="G5" s="190" t="s">
        <v>250</v>
      </c>
      <c r="H5" s="190"/>
      <c r="I5" s="190"/>
      <c r="J5" s="190"/>
      <c r="K5" s="115"/>
      <c r="L5" s="41"/>
      <c r="M5" s="115" t="s">
        <v>251</v>
      </c>
      <c r="N5" s="41"/>
      <c r="O5" s="41"/>
      <c r="P5" s="41"/>
      <c r="Q5" s="41"/>
      <c r="R5" s="41"/>
      <c r="S5" s="115"/>
      <c r="T5" s="41"/>
      <c r="U5" s="41"/>
    </row>
    <row r="6" spans="1:30" s="76" customFormat="1" ht="75" customHeight="1">
      <c r="A6" s="65" t="s">
        <v>194</v>
      </c>
      <c r="B6" s="65" t="s">
        <v>122</v>
      </c>
      <c r="C6" s="117" t="s">
        <v>252</v>
      </c>
      <c r="D6" s="117" t="s">
        <v>253</v>
      </c>
      <c r="E6" s="117" t="s">
        <v>254</v>
      </c>
      <c r="F6" s="118" t="s">
        <v>126</v>
      </c>
      <c r="G6" s="119" t="s">
        <v>256</v>
      </c>
      <c r="H6" s="119" t="s">
        <v>257</v>
      </c>
      <c r="I6" s="119" t="s">
        <v>258</v>
      </c>
      <c r="J6" s="119" t="s">
        <v>259</v>
      </c>
      <c r="K6" s="119" t="s">
        <v>269</v>
      </c>
      <c r="L6" s="119" t="s">
        <v>270</v>
      </c>
      <c r="M6" s="119" t="s">
        <v>260</v>
      </c>
      <c r="N6" s="119" t="s">
        <v>261</v>
      </c>
      <c r="O6" s="119" t="s">
        <v>262</v>
      </c>
      <c r="P6" s="119" t="s">
        <v>263</v>
      </c>
      <c r="Q6" s="119" t="s">
        <v>271</v>
      </c>
      <c r="R6" s="119" t="s">
        <v>272</v>
      </c>
      <c r="S6" s="120" t="s">
        <v>264</v>
      </c>
      <c r="T6" s="120" t="s">
        <v>144</v>
      </c>
      <c r="U6" s="117" t="s">
        <v>20</v>
      </c>
      <c r="X6" s="122"/>
      <c r="Y6" s="122"/>
      <c r="Z6" s="122"/>
      <c r="AA6" s="122"/>
      <c r="AB6" s="122"/>
      <c r="AC6" s="122"/>
      <c r="AD6" s="121"/>
    </row>
    <row r="7" spans="1:21" s="76" customFormat="1" ht="26.25" customHeight="1">
      <c r="A7" s="191" t="s">
        <v>168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5.75">
      <c r="A8" s="128">
        <v>1</v>
      </c>
      <c r="B8" s="35" t="s">
        <v>156</v>
      </c>
      <c r="C8" s="123">
        <v>0.013888888888888888</v>
      </c>
      <c r="D8" s="129">
        <v>0.10700231481481481</v>
      </c>
      <c r="E8" s="129">
        <v>0.012604166666666666</v>
      </c>
      <c r="F8" s="123">
        <f>D8-C8-E8</f>
        <v>0.08050925925925925</v>
      </c>
      <c r="G8" s="130"/>
      <c r="H8" s="124">
        <v>0</v>
      </c>
      <c r="I8" s="124">
        <v>1</v>
      </c>
      <c r="J8" s="124">
        <v>0</v>
      </c>
      <c r="K8" s="124">
        <v>5</v>
      </c>
      <c r="L8" s="124">
        <v>5</v>
      </c>
      <c r="M8" s="124">
        <v>1</v>
      </c>
      <c r="N8" s="124">
        <v>0</v>
      </c>
      <c r="O8" s="124">
        <v>6</v>
      </c>
      <c r="P8" s="130"/>
      <c r="Q8" s="130"/>
      <c r="R8" s="126">
        <v>0</v>
      </c>
      <c r="S8" s="124">
        <v>0</v>
      </c>
      <c r="T8" s="125">
        <f>SUM(G8:S8)</f>
        <v>18</v>
      </c>
      <c r="U8" s="128">
        <v>1</v>
      </c>
    </row>
    <row r="9" spans="1:21" ht="15.75">
      <c r="A9" s="128">
        <v>2</v>
      </c>
      <c r="B9" s="131" t="s">
        <v>248</v>
      </c>
      <c r="C9" s="123">
        <v>0.006944444444444444</v>
      </c>
      <c r="D9" s="129">
        <v>0.07704861111111111</v>
      </c>
      <c r="E9" s="129">
        <v>0.00837962962962963</v>
      </c>
      <c r="F9" s="123">
        <f>D9-C9-E9</f>
        <v>0.061724537037037036</v>
      </c>
      <c r="G9" s="130"/>
      <c r="H9" s="124">
        <v>0</v>
      </c>
      <c r="I9" s="124">
        <v>20</v>
      </c>
      <c r="J9" s="124">
        <v>0</v>
      </c>
      <c r="K9" s="124">
        <v>2</v>
      </c>
      <c r="L9" s="124">
        <v>7</v>
      </c>
      <c r="M9" s="124">
        <v>3</v>
      </c>
      <c r="N9" s="124">
        <v>0</v>
      </c>
      <c r="O9" s="124">
        <v>0</v>
      </c>
      <c r="P9" s="130"/>
      <c r="Q9" s="130"/>
      <c r="R9" s="124">
        <v>0</v>
      </c>
      <c r="S9" s="124">
        <v>0</v>
      </c>
      <c r="T9" s="125">
        <f>SUM(G9:S9)</f>
        <v>32</v>
      </c>
      <c r="U9" s="128">
        <v>2</v>
      </c>
    </row>
    <row r="10" spans="1:25" ht="15.75" customHeight="1">
      <c r="A10" s="128">
        <v>3</v>
      </c>
      <c r="B10" s="131" t="s">
        <v>158</v>
      </c>
      <c r="C10" s="123">
        <v>0</v>
      </c>
      <c r="D10" s="129">
        <v>0.10457175925925925</v>
      </c>
      <c r="E10" s="129">
        <v>0.01238425925925926</v>
      </c>
      <c r="F10" s="123">
        <f>D10-C10-E10</f>
        <v>0.09218749999999999</v>
      </c>
      <c r="G10" s="130"/>
      <c r="H10" s="124">
        <v>10</v>
      </c>
      <c r="I10" s="124">
        <v>2</v>
      </c>
      <c r="J10" s="124">
        <v>20</v>
      </c>
      <c r="K10" s="124">
        <v>5</v>
      </c>
      <c r="L10" s="124">
        <v>9</v>
      </c>
      <c r="M10" s="124">
        <v>0</v>
      </c>
      <c r="N10" s="124">
        <v>0</v>
      </c>
      <c r="O10" s="124">
        <v>10</v>
      </c>
      <c r="P10" s="130"/>
      <c r="Q10" s="130"/>
      <c r="R10" s="124">
        <v>6</v>
      </c>
      <c r="S10" s="124">
        <v>0</v>
      </c>
      <c r="T10" s="125">
        <f>SUM(G10:S10)</f>
        <v>62</v>
      </c>
      <c r="U10" s="128">
        <v>3</v>
      </c>
      <c r="W10" s="41"/>
      <c r="X10" s="135"/>
      <c r="Y10" s="41"/>
    </row>
    <row r="11" spans="1:25" ht="27" customHeight="1">
      <c r="A11" s="191" t="s">
        <v>146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W11" s="41"/>
      <c r="X11" s="41"/>
      <c r="Y11" s="41"/>
    </row>
    <row r="12" spans="1:25" ht="15.75" customHeight="1">
      <c r="A12" s="128">
        <v>1</v>
      </c>
      <c r="B12" s="35" t="s">
        <v>174</v>
      </c>
      <c r="C12" s="123">
        <v>0.041666666666666664</v>
      </c>
      <c r="D12" s="123">
        <v>0.1794212962962963</v>
      </c>
      <c r="E12" s="123">
        <v>0.014259259259259261</v>
      </c>
      <c r="F12" s="123">
        <f aca="true" t="shared" si="0" ref="F12:F22">D12-C12-E12</f>
        <v>0.12349537037037038</v>
      </c>
      <c r="G12" s="130"/>
      <c r="H12" s="124">
        <v>0</v>
      </c>
      <c r="I12" s="124">
        <v>1</v>
      </c>
      <c r="J12" s="124">
        <v>0</v>
      </c>
      <c r="K12" s="124">
        <v>5</v>
      </c>
      <c r="L12" s="124">
        <v>2</v>
      </c>
      <c r="M12" s="124">
        <v>0</v>
      </c>
      <c r="N12" s="124">
        <v>0</v>
      </c>
      <c r="O12" s="124">
        <v>3</v>
      </c>
      <c r="P12" s="130"/>
      <c r="Q12" s="124">
        <v>0</v>
      </c>
      <c r="R12" s="124">
        <v>0</v>
      </c>
      <c r="S12" s="126">
        <v>0</v>
      </c>
      <c r="T12" s="125">
        <f aca="true" t="shared" si="1" ref="T12:T22">SUM(G12:S12)</f>
        <v>11</v>
      </c>
      <c r="U12" s="128">
        <v>1</v>
      </c>
      <c r="W12" s="41"/>
      <c r="X12" s="41"/>
      <c r="Y12" s="41"/>
    </row>
    <row r="13" spans="1:25" ht="15.75" customHeight="1">
      <c r="A13" s="128">
        <v>2</v>
      </c>
      <c r="B13" s="35" t="s">
        <v>173</v>
      </c>
      <c r="C13" s="123">
        <v>0.09722222222222222</v>
      </c>
      <c r="D13" s="123">
        <v>0.23489583333333333</v>
      </c>
      <c r="E13" s="123">
        <v>0.005671296296296296</v>
      </c>
      <c r="F13" s="123">
        <f t="shared" si="0"/>
        <v>0.1320023148148148</v>
      </c>
      <c r="G13" s="130"/>
      <c r="H13" s="124">
        <v>0</v>
      </c>
      <c r="I13" s="124">
        <v>0</v>
      </c>
      <c r="J13" s="124">
        <v>0</v>
      </c>
      <c r="K13" s="124">
        <v>3</v>
      </c>
      <c r="L13" s="124">
        <v>5</v>
      </c>
      <c r="M13" s="124">
        <v>0</v>
      </c>
      <c r="N13" s="124">
        <v>0</v>
      </c>
      <c r="O13" s="124">
        <v>0</v>
      </c>
      <c r="P13" s="130"/>
      <c r="Q13" s="124">
        <v>0</v>
      </c>
      <c r="R13" s="124">
        <v>3</v>
      </c>
      <c r="S13" s="126">
        <v>0</v>
      </c>
      <c r="T13" s="125">
        <f t="shared" si="1"/>
        <v>11</v>
      </c>
      <c r="U13" s="128">
        <v>2</v>
      </c>
      <c r="W13" s="41"/>
      <c r="X13" s="41"/>
      <c r="Y13" s="41"/>
    </row>
    <row r="14" spans="1:25" ht="15.75" customHeight="1">
      <c r="A14" s="128">
        <v>3</v>
      </c>
      <c r="B14" s="35" t="s">
        <v>227</v>
      </c>
      <c r="C14" s="123">
        <v>0.06944444444444443</v>
      </c>
      <c r="D14" s="123">
        <v>0.19043981481481484</v>
      </c>
      <c r="E14" s="123">
        <v>0.00846064814814815</v>
      </c>
      <c r="F14" s="123">
        <f t="shared" si="0"/>
        <v>0.11253472222222226</v>
      </c>
      <c r="G14" s="130"/>
      <c r="H14" s="124">
        <v>0</v>
      </c>
      <c r="I14" s="124">
        <v>0</v>
      </c>
      <c r="J14" s="124">
        <v>0</v>
      </c>
      <c r="K14" s="124">
        <v>5</v>
      </c>
      <c r="L14" s="124">
        <v>3</v>
      </c>
      <c r="M14" s="124">
        <v>0</v>
      </c>
      <c r="N14" s="124">
        <v>0</v>
      </c>
      <c r="O14" s="124">
        <v>6</v>
      </c>
      <c r="P14" s="130"/>
      <c r="Q14" s="124">
        <v>0</v>
      </c>
      <c r="R14" s="124">
        <v>0</v>
      </c>
      <c r="S14" s="126">
        <v>0</v>
      </c>
      <c r="T14" s="125">
        <f t="shared" si="1"/>
        <v>14</v>
      </c>
      <c r="U14" s="128">
        <v>3</v>
      </c>
      <c r="W14" s="41"/>
      <c r="X14" s="41"/>
      <c r="Y14" s="41"/>
    </row>
    <row r="15" spans="1:25" ht="15.75" customHeight="1">
      <c r="A15" s="128">
        <v>4</v>
      </c>
      <c r="B15" s="35" t="s">
        <v>155</v>
      </c>
      <c r="C15" s="123">
        <v>0</v>
      </c>
      <c r="D15" s="123">
        <v>0.15011574074074074</v>
      </c>
      <c r="E15" s="123">
        <v>0.007893518518518518</v>
      </c>
      <c r="F15" s="123">
        <f t="shared" si="0"/>
        <v>0.14222222222222222</v>
      </c>
      <c r="G15" s="130"/>
      <c r="H15" s="124">
        <v>0</v>
      </c>
      <c r="I15" s="124">
        <v>0</v>
      </c>
      <c r="J15" s="124">
        <v>0</v>
      </c>
      <c r="K15" s="124">
        <v>2</v>
      </c>
      <c r="L15" s="124">
        <v>0</v>
      </c>
      <c r="M15" s="124">
        <v>5</v>
      </c>
      <c r="N15" s="124">
        <v>0</v>
      </c>
      <c r="O15" s="124">
        <v>1</v>
      </c>
      <c r="P15" s="130"/>
      <c r="Q15" s="124">
        <v>0</v>
      </c>
      <c r="R15" s="124">
        <v>6</v>
      </c>
      <c r="S15" s="126">
        <v>0</v>
      </c>
      <c r="T15" s="125">
        <f t="shared" si="1"/>
        <v>14</v>
      </c>
      <c r="U15" s="128">
        <v>4</v>
      </c>
      <c r="W15" s="41"/>
      <c r="X15" s="41"/>
      <c r="Y15" s="41"/>
    </row>
    <row r="16" spans="1:25" ht="15.75" customHeight="1">
      <c r="A16" s="128">
        <v>5</v>
      </c>
      <c r="B16" s="35" t="s">
        <v>175</v>
      </c>
      <c r="C16" s="123">
        <v>0.08333333333333333</v>
      </c>
      <c r="D16" s="123">
        <v>0.19930555555555554</v>
      </c>
      <c r="E16" s="123">
        <v>0.01087962962962963</v>
      </c>
      <c r="F16" s="123">
        <f t="shared" si="0"/>
        <v>0.10509259259259258</v>
      </c>
      <c r="G16" s="130"/>
      <c r="H16" s="124">
        <v>0</v>
      </c>
      <c r="I16" s="124">
        <v>0</v>
      </c>
      <c r="J16" s="124">
        <v>0</v>
      </c>
      <c r="K16" s="124">
        <v>2</v>
      </c>
      <c r="L16" s="124">
        <v>3</v>
      </c>
      <c r="M16" s="124">
        <v>0</v>
      </c>
      <c r="N16" s="124">
        <v>0</v>
      </c>
      <c r="O16" s="124">
        <v>0</v>
      </c>
      <c r="P16" s="130"/>
      <c r="Q16" s="124">
        <v>13</v>
      </c>
      <c r="R16" s="124">
        <v>0</v>
      </c>
      <c r="S16" s="126">
        <v>0</v>
      </c>
      <c r="T16" s="125">
        <f t="shared" si="1"/>
        <v>18</v>
      </c>
      <c r="U16" s="128">
        <v>5</v>
      </c>
      <c r="W16" s="41"/>
      <c r="X16" s="41"/>
      <c r="Y16" s="41"/>
    </row>
    <row r="17" spans="1:25" ht="15.75" customHeight="1">
      <c r="A17" s="128">
        <v>6</v>
      </c>
      <c r="B17" s="35" t="s">
        <v>128</v>
      </c>
      <c r="C17" s="123">
        <v>0.020833333333333332</v>
      </c>
      <c r="D17" s="123">
        <v>0.16528935185185187</v>
      </c>
      <c r="E17" s="123">
        <v>0.013958333333333335</v>
      </c>
      <c r="F17" s="123">
        <f t="shared" si="0"/>
        <v>0.1304976851851852</v>
      </c>
      <c r="G17" s="130"/>
      <c r="H17" s="124">
        <v>0</v>
      </c>
      <c r="I17" s="124">
        <v>10</v>
      </c>
      <c r="J17" s="124">
        <v>0</v>
      </c>
      <c r="K17" s="124">
        <v>5</v>
      </c>
      <c r="L17" s="124">
        <v>4</v>
      </c>
      <c r="M17" s="124">
        <v>0</v>
      </c>
      <c r="N17" s="124">
        <v>0</v>
      </c>
      <c r="O17" s="124">
        <v>0</v>
      </c>
      <c r="P17" s="130"/>
      <c r="Q17" s="124">
        <v>6</v>
      </c>
      <c r="R17" s="124">
        <v>0</v>
      </c>
      <c r="S17" s="126">
        <v>0</v>
      </c>
      <c r="T17" s="125">
        <f t="shared" si="1"/>
        <v>25</v>
      </c>
      <c r="U17" s="128">
        <v>6</v>
      </c>
      <c r="W17" s="41"/>
      <c r="X17" s="41"/>
      <c r="Y17" s="41"/>
    </row>
    <row r="18" spans="1:25" ht="15.75" customHeight="1">
      <c r="A18" s="128">
        <v>7</v>
      </c>
      <c r="B18" s="35" t="s">
        <v>176</v>
      </c>
      <c r="C18" s="123">
        <v>0.05555555555555555</v>
      </c>
      <c r="D18" s="123">
        <v>0.16467592592592592</v>
      </c>
      <c r="E18" s="123">
        <v>0.0038310185185185183</v>
      </c>
      <c r="F18" s="123">
        <f t="shared" si="0"/>
        <v>0.10528935185185184</v>
      </c>
      <c r="G18" s="130"/>
      <c r="H18" s="124">
        <v>3</v>
      </c>
      <c r="I18" s="124">
        <v>0</v>
      </c>
      <c r="J18" s="124">
        <v>0</v>
      </c>
      <c r="K18" s="124">
        <v>5</v>
      </c>
      <c r="L18" s="124">
        <v>1</v>
      </c>
      <c r="M18" s="124">
        <v>10</v>
      </c>
      <c r="N18" s="124">
        <v>10</v>
      </c>
      <c r="O18" s="124">
        <v>6</v>
      </c>
      <c r="P18" s="130"/>
      <c r="Q18" s="124">
        <v>3</v>
      </c>
      <c r="R18" s="124">
        <v>3</v>
      </c>
      <c r="S18" s="126">
        <v>0</v>
      </c>
      <c r="T18" s="125">
        <f t="shared" si="1"/>
        <v>41</v>
      </c>
      <c r="U18" s="128">
        <v>7</v>
      </c>
      <c r="W18" s="41"/>
      <c r="X18" s="41"/>
      <c r="Y18" s="41"/>
    </row>
    <row r="19" spans="1:25" ht="15.75" customHeight="1">
      <c r="A19" s="128">
        <v>8</v>
      </c>
      <c r="B19" s="35" t="s">
        <v>186</v>
      </c>
      <c r="C19" s="123">
        <v>0.0763888888888889</v>
      </c>
      <c r="D19" s="123">
        <v>0.17476851851851852</v>
      </c>
      <c r="E19" s="123">
        <v>0.0006597222222222221</v>
      </c>
      <c r="F19" s="123">
        <f t="shared" si="0"/>
        <v>0.0977199074074074</v>
      </c>
      <c r="G19" s="130"/>
      <c r="H19" s="124">
        <v>0</v>
      </c>
      <c r="I19" s="124">
        <v>10</v>
      </c>
      <c r="J19" s="124">
        <v>0</v>
      </c>
      <c r="K19" s="124">
        <v>0</v>
      </c>
      <c r="L19" s="124">
        <v>4</v>
      </c>
      <c r="M19" s="124">
        <v>0</v>
      </c>
      <c r="N19" s="124">
        <v>0</v>
      </c>
      <c r="O19" s="124">
        <v>0</v>
      </c>
      <c r="P19" s="130"/>
      <c r="Q19" s="124">
        <v>26</v>
      </c>
      <c r="R19" s="124">
        <v>3</v>
      </c>
      <c r="S19" s="126">
        <v>0</v>
      </c>
      <c r="T19" s="125">
        <f t="shared" si="1"/>
        <v>43</v>
      </c>
      <c r="U19" s="128">
        <v>8</v>
      </c>
      <c r="W19" s="41"/>
      <c r="X19" s="41"/>
      <c r="Y19" s="41"/>
    </row>
    <row r="20" spans="1:25" ht="15.75" customHeight="1">
      <c r="A20" s="128">
        <v>9</v>
      </c>
      <c r="B20" s="35" t="s">
        <v>273</v>
      </c>
      <c r="C20" s="123">
        <v>0.013888888888888888</v>
      </c>
      <c r="D20" s="123">
        <v>0.13996527777777779</v>
      </c>
      <c r="E20" s="123">
        <v>0.004791666666666667</v>
      </c>
      <c r="F20" s="123">
        <f t="shared" si="0"/>
        <v>0.12128472222222222</v>
      </c>
      <c r="G20" s="130"/>
      <c r="H20" s="124">
        <v>0</v>
      </c>
      <c r="I20" s="124">
        <v>0</v>
      </c>
      <c r="J20" s="124">
        <v>0</v>
      </c>
      <c r="K20" s="124">
        <v>5</v>
      </c>
      <c r="L20" s="124">
        <v>5</v>
      </c>
      <c r="M20" s="124">
        <v>0</v>
      </c>
      <c r="N20" s="124">
        <v>0</v>
      </c>
      <c r="O20" s="124">
        <v>13</v>
      </c>
      <c r="P20" s="130"/>
      <c r="Q20" s="124">
        <v>20</v>
      </c>
      <c r="R20" s="124">
        <v>0</v>
      </c>
      <c r="S20" s="126">
        <v>0</v>
      </c>
      <c r="T20" s="125">
        <f t="shared" si="1"/>
        <v>43</v>
      </c>
      <c r="U20" s="128">
        <v>9</v>
      </c>
      <c r="W20" s="41"/>
      <c r="X20" s="41"/>
      <c r="Y20" s="41"/>
    </row>
    <row r="21" spans="1:25" ht="15.75" customHeight="1">
      <c r="A21" s="128">
        <v>10</v>
      </c>
      <c r="B21" s="35" t="s">
        <v>172</v>
      </c>
      <c r="C21" s="123">
        <v>0.027777777777777776</v>
      </c>
      <c r="D21" s="123">
        <v>0.17797453703703703</v>
      </c>
      <c r="E21" s="123">
        <v>0.00962962962962963</v>
      </c>
      <c r="F21" s="123">
        <f t="shared" si="0"/>
        <v>0.1405671296296296</v>
      </c>
      <c r="G21" s="130"/>
      <c r="H21" s="124">
        <v>0</v>
      </c>
      <c r="I21" s="124">
        <v>3</v>
      </c>
      <c r="J21" s="124">
        <v>0</v>
      </c>
      <c r="K21" s="124">
        <v>2</v>
      </c>
      <c r="L21" s="124">
        <v>3</v>
      </c>
      <c r="M21" s="124">
        <v>0</v>
      </c>
      <c r="N21" s="124">
        <v>0</v>
      </c>
      <c r="O21" s="124">
        <v>6</v>
      </c>
      <c r="P21" s="130"/>
      <c r="Q21" s="124">
        <v>33</v>
      </c>
      <c r="R21" s="124">
        <v>0</v>
      </c>
      <c r="S21" s="126">
        <v>0</v>
      </c>
      <c r="T21" s="125">
        <f t="shared" si="1"/>
        <v>47</v>
      </c>
      <c r="U21" s="128">
        <v>10</v>
      </c>
      <c r="W21" s="41"/>
      <c r="X21" s="41"/>
      <c r="Y21" s="41"/>
    </row>
    <row r="22" spans="1:25" ht="15.75" customHeight="1">
      <c r="A22" s="128">
        <v>11</v>
      </c>
      <c r="B22" s="35" t="s">
        <v>148</v>
      </c>
      <c r="C22" s="123">
        <v>0.034722222222222224</v>
      </c>
      <c r="D22" s="123">
        <v>0.14270833333333333</v>
      </c>
      <c r="E22" s="123">
        <v>0.007418981481481481</v>
      </c>
      <c r="F22" s="123">
        <f t="shared" si="0"/>
        <v>0.10056712962962962</v>
      </c>
      <c r="G22" s="130"/>
      <c r="H22" s="124">
        <v>0</v>
      </c>
      <c r="I22" s="124">
        <v>10</v>
      </c>
      <c r="J22" s="124">
        <v>0</v>
      </c>
      <c r="K22" s="124">
        <v>5</v>
      </c>
      <c r="L22" s="124">
        <v>4</v>
      </c>
      <c r="M22" s="124">
        <v>3</v>
      </c>
      <c r="N22" s="124">
        <v>0</v>
      </c>
      <c r="O22" s="124">
        <v>3</v>
      </c>
      <c r="P22" s="130"/>
      <c r="Q22" s="124">
        <v>33</v>
      </c>
      <c r="R22" s="124">
        <v>6</v>
      </c>
      <c r="S22" s="126">
        <v>0</v>
      </c>
      <c r="T22" s="125">
        <f t="shared" si="1"/>
        <v>64</v>
      </c>
      <c r="U22" s="128">
        <v>11</v>
      </c>
      <c r="W22" s="41"/>
      <c r="X22" s="41"/>
      <c r="Y22" s="41"/>
    </row>
    <row r="23" spans="1:25" ht="26.25" customHeight="1">
      <c r="A23" s="191" t="s">
        <v>142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W23" s="41"/>
      <c r="X23" s="41"/>
      <c r="Y23" s="41"/>
    </row>
    <row r="24" spans="1:25" ht="16.5" customHeight="1">
      <c r="A24" s="128">
        <v>1</v>
      </c>
      <c r="B24" s="35" t="s">
        <v>236</v>
      </c>
      <c r="C24" s="123">
        <v>0.0625</v>
      </c>
      <c r="D24" s="129">
        <v>0.20381944444444444</v>
      </c>
      <c r="E24" s="129">
        <v>0.008726851851851852</v>
      </c>
      <c r="F24" s="123">
        <f>D24-C24-E24</f>
        <v>0.1325925925925926</v>
      </c>
      <c r="G24" s="124">
        <v>0</v>
      </c>
      <c r="H24" s="124">
        <v>0</v>
      </c>
      <c r="I24" s="124">
        <v>1</v>
      </c>
      <c r="J24" s="124">
        <v>0</v>
      </c>
      <c r="K24" s="124">
        <v>0</v>
      </c>
      <c r="L24" s="124">
        <v>1</v>
      </c>
      <c r="M24" s="124">
        <v>10</v>
      </c>
      <c r="N24" s="124">
        <v>0</v>
      </c>
      <c r="O24" s="124">
        <v>0</v>
      </c>
      <c r="P24" s="130"/>
      <c r="Q24" s="124">
        <v>0</v>
      </c>
      <c r="R24" s="124">
        <v>0</v>
      </c>
      <c r="S24" s="126">
        <v>0</v>
      </c>
      <c r="T24" s="125">
        <f>SUM(G24:S24)</f>
        <v>12</v>
      </c>
      <c r="U24" s="52">
        <v>1</v>
      </c>
      <c r="W24" s="41"/>
      <c r="X24" s="41"/>
      <c r="Y24" s="41"/>
    </row>
    <row r="25" spans="1:25" ht="16.5" customHeight="1">
      <c r="A25" s="128">
        <v>2</v>
      </c>
      <c r="B25" s="35" t="s">
        <v>185</v>
      </c>
      <c r="C25" s="123">
        <v>0.006944444444444444</v>
      </c>
      <c r="D25" s="129">
        <v>0.15342592592592594</v>
      </c>
      <c r="E25" s="129">
        <v>0.008993055555555554</v>
      </c>
      <c r="F25" s="123">
        <f>D25-C25-E25</f>
        <v>0.13748842592592594</v>
      </c>
      <c r="G25" s="124">
        <v>0</v>
      </c>
      <c r="H25" s="124">
        <v>10</v>
      </c>
      <c r="I25" s="124">
        <v>0</v>
      </c>
      <c r="J25" s="124">
        <v>0</v>
      </c>
      <c r="K25" s="124">
        <v>5</v>
      </c>
      <c r="L25" s="124">
        <v>2</v>
      </c>
      <c r="M25" s="124">
        <v>10</v>
      </c>
      <c r="N25" s="124">
        <v>0</v>
      </c>
      <c r="O25" s="124">
        <v>0</v>
      </c>
      <c r="P25" s="130"/>
      <c r="Q25" s="124">
        <v>10</v>
      </c>
      <c r="R25" s="124">
        <v>3</v>
      </c>
      <c r="S25" s="126">
        <v>0</v>
      </c>
      <c r="T25" s="125">
        <f>SUM(G25:S25)</f>
        <v>40</v>
      </c>
      <c r="U25" s="52">
        <v>2</v>
      </c>
      <c r="W25" s="41"/>
      <c r="X25" s="41"/>
      <c r="Y25" s="41"/>
    </row>
    <row r="26" spans="23:25" ht="15">
      <c r="W26" s="41"/>
      <c r="X26" s="41"/>
      <c r="Y26" s="41"/>
    </row>
    <row r="27" spans="2:25" ht="15.75">
      <c r="B27" s="51" t="s">
        <v>116</v>
      </c>
      <c r="C27" s="23" t="s">
        <v>117</v>
      </c>
      <c r="D27" s="113"/>
      <c r="W27" s="41"/>
      <c r="X27" s="41"/>
      <c r="Y27" s="41"/>
    </row>
    <row r="28" spans="23:25" ht="15">
      <c r="W28" s="41"/>
      <c r="X28" s="41"/>
      <c r="Y28" s="41"/>
    </row>
    <row r="29" spans="2:25" ht="15.75">
      <c r="B29" s="51" t="s">
        <v>150</v>
      </c>
      <c r="C29" s="23" t="s">
        <v>151</v>
      </c>
      <c r="W29" s="41"/>
      <c r="X29" s="41"/>
      <c r="Y29" s="41"/>
    </row>
    <row r="30" spans="23:25" ht="15">
      <c r="W30" s="41"/>
      <c r="X30" s="41"/>
      <c r="Y30" s="41"/>
    </row>
    <row r="31" spans="21:23" ht="15">
      <c r="U31" s="41"/>
      <c r="V31" s="41"/>
      <c r="W31" s="41"/>
    </row>
    <row r="32" spans="21:23" ht="15.75">
      <c r="U32" s="41"/>
      <c r="V32" s="47"/>
      <c r="W32" s="41"/>
    </row>
    <row r="33" spans="21:23" ht="15.75">
      <c r="U33" s="41"/>
      <c r="V33" s="47"/>
      <c r="W33" s="41"/>
    </row>
    <row r="34" spans="21:23" ht="15.75">
      <c r="U34" s="41"/>
      <c r="V34" s="47"/>
      <c r="W34" s="41"/>
    </row>
    <row r="35" spans="21:23" ht="15.75">
      <c r="U35" s="41"/>
      <c r="V35" s="47"/>
      <c r="W35" s="41"/>
    </row>
    <row r="36" spans="21:23" ht="15.75">
      <c r="U36" s="41"/>
      <c r="V36" s="47"/>
      <c r="W36" s="41"/>
    </row>
    <row r="37" spans="21:23" ht="15.75">
      <c r="U37" s="41"/>
      <c r="V37" s="47"/>
      <c r="W37" s="41"/>
    </row>
    <row r="38" spans="21:23" ht="15.75">
      <c r="U38" s="41"/>
      <c r="V38" s="47"/>
      <c r="W38" s="41"/>
    </row>
    <row r="39" spans="21:23" ht="15.75">
      <c r="U39" s="41"/>
      <c r="V39" s="47"/>
      <c r="W39" s="41"/>
    </row>
    <row r="40" spans="21:23" ht="15.75">
      <c r="U40" s="41"/>
      <c r="V40" s="47"/>
      <c r="W40" s="41"/>
    </row>
    <row r="41" spans="21:23" ht="15.75">
      <c r="U41" s="41"/>
      <c r="V41" s="47"/>
      <c r="W41" s="41"/>
    </row>
    <row r="42" spans="21:23" ht="15.75">
      <c r="U42" s="41"/>
      <c r="V42" s="47"/>
      <c r="W42" s="41"/>
    </row>
    <row r="43" spans="21:23" ht="15.75">
      <c r="U43" s="41"/>
      <c r="V43" s="127"/>
      <c r="W43" s="41"/>
    </row>
    <row r="44" spans="21:23" ht="15.75">
      <c r="U44" s="41"/>
      <c r="V44" s="47"/>
      <c r="W44" s="41"/>
    </row>
    <row r="45" spans="21:23" ht="15.75">
      <c r="U45" s="41"/>
      <c r="V45" s="127"/>
      <c r="W45" s="41"/>
    </row>
    <row r="46" spans="21:23" ht="15.75">
      <c r="U46" s="41"/>
      <c r="V46" s="51"/>
      <c r="W46" s="41"/>
    </row>
    <row r="47" spans="21:23" ht="15">
      <c r="U47" s="41"/>
      <c r="V47" s="41"/>
      <c r="W47" s="41"/>
    </row>
    <row r="48" spans="21:23" ht="15">
      <c r="U48" s="41"/>
      <c r="V48" s="41"/>
      <c r="W48" s="41"/>
    </row>
  </sheetData>
  <sheetProtection password="CC09" sheet="1"/>
  <mergeCells count="6">
    <mergeCell ref="A11:U11"/>
    <mergeCell ref="A23:U23"/>
    <mergeCell ref="A1:U1"/>
    <mergeCell ref="A3:U3"/>
    <mergeCell ref="G5:J5"/>
    <mergeCell ref="A7:U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7"/>
  <sheetViews>
    <sheetView zoomScalePageLayoutView="0" workbookViewId="0" topLeftCell="A1">
      <selection activeCell="B24" sqref="B24:C26"/>
    </sheetView>
  </sheetViews>
  <sheetFormatPr defaultColWidth="9.140625" defaultRowHeight="15" outlineLevelRow="1"/>
  <cols>
    <col min="1" max="1" width="4.8515625" style="18" customWidth="1"/>
    <col min="2" max="2" width="36.8515625" style="18" customWidth="1"/>
    <col min="3" max="3" width="9.421875" style="18" customWidth="1"/>
    <col min="4" max="4" width="10.28125" style="18" customWidth="1"/>
    <col min="5" max="5" width="12.00390625" style="18" customWidth="1"/>
    <col min="6" max="6" width="8.00390625" style="18" customWidth="1"/>
    <col min="7" max="16384" width="9.140625" style="18" customWidth="1"/>
  </cols>
  <sheetData>
    <row r="1" spans="1:6" ht="18.75">
      <c r="A1" s="185" t="s">
        <v>119</v>
      </c>
      <c r="B1" s="185"/>
      <c r="C1" s="185"/>
      <c r="D1" s="185"/>
      <c r="E1" s="185"/>
      <c r="F1" s="185"/>
    </row>
    <row r="2" spans="1:4" ht="18.75">
      <c r="A2" s="17"/>
      <c r="B2" s="17"/>
      <c r="C2" s="17"/>
      <c r="D2" s="17"/>
    </row>
    <row r="3" spans="1:6" ht="33.75" customHeight="1">
      <c r="A3" s="186" t="s">
        <v>140</v>
      </c>
      <c r="B3" s="186"/>
      <c r="C3" s="186"/>
      <c r="D3" s="186"/>
      <c r="E3" s="186"/>
      <c r="F3" s="186"/>
    </row>
    <row r="4" spans="1:6" ht="17.25" customHeight="1">
      <c r="A4" s="40"/>
      <c r="B4" s="40"/>
      <c r="C4" s="40"/>
      <c r="D4" s="40"/>
      <c r="E4" s="40"/>
      <c r="F4" s="40"/>
    </row>
    <row r="5" spans="1:5" ht="18.75" customHeight="1">
      <c r="A5" s="22" t="s">
        <v>167</v>
      </c>
      <c r="C5" s="193" t="s">
        <v>141</v>
      </c>
      <c r="D5" s="193"/>
      <c r="E5" s="88">
        <v>0.00017361111111111112</v>
      </c>
    </row>
    <row r="6" spans="1:6" ht="31.5" customHeight="1">
      <c r="A6" s="136" t="s">
        <v>118</v>
      </c>
      <c r="B6" s="136" t="s">
        <v>122</v>
      </c>
      <c r="C6" s="136" t="s">
        <v>143</v>
      </c>
      <c r="D6" s="136" t="s">
        <v>287</v>
      </c>
      <c r="E6" s="136" t="s">
        <v>145</v>
      </c>
      <c r="F6" s="136" t="s">
        <v>20</v>
      </c>
    </row>
    <row r="7" spans="1:6" ht="23.25" customHeight="1">
      <c r="A7" s="191" t="s">
        <v>142</v>
      </c>
      <c r="B7" s="191"/>
      <c r="C7" s="191"/>
      <c r="D7" s="191"/>
      <c r="E7" s="191"/>
      <c r="F7" s="191"/>
    </row>
    <row r="8" spans="1:6" ht="16.5" customHeight="1" outlineLevel="1">
      <c r="A8" s="27">
        <v>1</v>
      </c>
      <c r="B8" s="43" t="s">
        <v>185</v>
      </c>
      <c r="C8" s="44">
        <v>0.0013194444444444443</v>
      </c>
      <c r="D8" s="35">
        <v>0</v>
      </c>
      <c r="E8" s="45">
        <f>(D8*$E$5)+C8</f>
        <v>0.0013194444444444443</v>
      </c>
      <c r="F8" s="27">
        <f>RANK(E8,$E$8:$E$10,1)</f>
        <v>1</v>
      </c>
    </row>
    <row r="9" spans="1:6" ht="16.5" customHeight="1" outlineLevel="1">
      <c r="A9" s="27">
        <v>2</v>
      </c>
      <c r="B9" s="7" t="s">
        <v>51</v>
      </c>
      <c r="C9" s="44">
        <v>0.001574074074074074</v>
      </c>
      <c r="D9" s="35">
        <v>0</v>
      </c>
      <c r="E9" s="45">
        <f>(D9*$E$5)+C9</f>
        <v>0.001574074074074074</v>
      </c>
      <c r="F9" s="27">
        <f>RANK(E9,$E$8:$E$10,1)</f>
        <v>2</v>
      </c>
    </row>
    <row r="10" spans="1:6" ht="16.5" customHeight="1" outlineLevel="1">
      <c r="A10" s="27">
        <v>3</v>
      </c>
      <c r="B10" s="43" t="s">
        <v>236</v>
      </c>
      <c r="C10" s="44">
        <v>0.00369212962962963</v>
      </c>
      <c r="D10" s="35">
        <v>5</v>
      </c>
      <c r="E10" s="45">
        <f>(D10*$E$5)+C10</f>
        <v>0.004560185185185185</v>
      </c>
      <c r="F10" s="27">
        <f>RANK(E10,$E$8:$E$10,1)</f>
        <v>3</v>
      </c>
    </row>
    <row r="11" spans="1:6" ht="24" customHeight="1">
      <c r="A11" s="192" t="s">
        <v>146</v>
      </c>
      <c r="B11" s="192"/>
      <c r="C11" s="192"/>
      <c r="D11" s="192"/>
      <c r="E11" s="192"/>
      <c r="F11" s="192"/>
    </row>
    <row r="12" spans="1:6" ht="16.5" customHeight="1">
      <c r="A12" s="27">
        <v>1</v>
      </c>
      <c r="B12" s="49" t="s">
        <v>186</v>
      </c>
      <c r="C12" s="44">
        <v>0.001261574074074074</v>
      </c>
      <c r="D12" s="35">
        <v>0</v>
      </c>
      <c r="E12" s="45">
        <f aca="true" t="shared" si="0" ref="E12:E22">(D12*$E$5)+C12</f>
        <v>0.001261574074074074</v>
      </c>
      <c r="F12" s="27">
        <f aca="true" t="shared" si="1" ref="F12:F22">RANK(E12,$E$12:$E$22,1)</f>
        <v>1</v>
      </c>
    </row>
    <row r="13" spans="1:6" ht="16.5" customHeight="1">
      <c r="A13" s="27">
        <v>2</v>
      </c>
      <c r="B13" s="43" t="s">
        <v>157</v>
      </c>
      <c r="C13" s="44">
        <v>0.0014467592592592594</v>
      </c>
      <c r="D13" s="35">
        <v>0</v>
      </c>
      <c r="E13" s="45">
        <f t="shared" si="0"/>
        <v>0.0014467592592592594</v>
      </c>
      <c r="F13" s="27">
        <f t="shared" si="1"/>
        <v>2</v>
      </c>
    </row>
    <row r="14" spans="1:6" ht="16.5" customHeight="1">
      <c r="A14" s="27">
        <v>3</v>
      </c>
      <c r="B14" s="49" t="s">
        <v>188</v>
      </c>
      <c r="C14" s="44">
        <v>0.0016550925925925926</v>
      </c>
      <c r="D14" s="35">
        <v>3</v>
      </c>
      <c r="E14" s="45">
        <f t="shared" si="0"/>
        <v>0.0021759259259259258</v>
      </c>
      <c r="F14" s="27">
        <f t="shared" si="1"/>
        <v>3</v>
      </c>
    </row>
    <row r="15" spans="1:6" ht="16.5" customHeight="1">
      <c r="A15" s="27">
        <v>4</v>
      </c>
      <c r="B15" s="43" t="s">
        <v>148</v>
      </c>
      <c r="C15" s="44">
        <v>0.0022337962962962967</v>
      </c>
      <c r="D15" s="50">
        <v>0</v>
      </c>
      <c r="E15" s="45">
        <f t="shared" si="0"/>
        <v>0.0022337962962962967</v>
      </c>
      <c r="F15" s="27">
        <f t="shared" si="1"/>
        <v>4</v>
      </c>
    </row>
    <row r="16" spans="1:6" ht="16.5" customHeight="1">
      <c r="A16" s="27">
        <v>5</v>
      </c>
      <c r="B16" s="43" t="s">
        <v>48</v>
      </c>
      <c r="C16" s="44">
        <v>0.0015046296296296294</v>
      </c>
      <c r="D16" s="50">
        <v>5</v>
      </c>
      <c r="E16" s="45">
        <f t="shared" si="0"/>
        <v>0.002372685185185185</v>
      </c>
      <c r="F16" s="27">
        <f t="shared" si="1"/>
        <v>5</v>
      </c>
    </row>
    <row r="17" spans="1:6" ht="16.5" customHeight="1">
      <c r="A17" s="27">
        <v>6</v>
      </c>
      <c r="B17" s="49" t="s">
        <v>187</v>
      </c>
      <c r="C17" s="44">
        <v>0.001574074074074074</v>
      </c>
      <c r="D17" s="35">
        <v>5</v>
      </c>
      <c r="E17" s="45">
        <f t="shared" si="0"/>
        <v>0.0024421296296296296</v>
      </c>
      <c r="F17" s="27">
        <f t="shared" si="1"/>
        <v>6</v>
      </c>
    </row>
    <row r="18" spans="1:6" ht="16.5" customHeight="1">
      <c r="A18" s="27">
        <v>7</v>
      </c>
      <c r="B18" s="7" t="s">
        <v>155</v>
      </c>
      <c r="C18" s="44">
        <v>0.0017245370370370372</v>
      </c>
      <c r="D18" s="35">
        <v>5</v>
      </c>
      <c r="E18" s="45">
        <f t="shared" si="0"/>
        <v>0.002592592592592593</v>
      </c>
      <c r="F18" s="27">
        <f t="shared" si="1"/>
        <v>7</v>
      </c>
    </row>
    <row r="19" spans="1:6" ht="16.5" customHeight="1">
      <c r="A19" s="27">
        <v>8</v>
      </c>
      <c r="B19" s="35" t="s">
        <v>149</v>
      </c>
      <c r="C19" s="44">
        <v>0.003206018518518519</v>
      </c>
      <c r="D19" s="35">
        <v>0</v>
      </c>
      <c r="E19" s="45">
        <f t="shared" si="0"/>
        <v>0.003206018518518519</v>
      </c>
      <c r="F19" s="27">
        <f t="shared" si="1"/>
        <v>8</v>
      </c>
    </row>
    <row r="20" spans="1:6" ht="15.75">
      <c r="A20" s="27">
        <v>9</v>
      </c>
      <c r="B20" s="43" t="s">
        <v>176</v>
      </c>
      <c r="C20" s="44">
        <v>0.0024652777777777776</v>
      </c>
      <c r="D20" s="50">
        <v>5</v>
      </c>
      <c r="E20" s="45">
        <f t="shared" si="0"/>
        <v>0.003333333333333333</v>
      </c>
      <c r="F20" s="27">
        <f t="shared" si="1"/>
        <v>9</v>
      </c>
    </row>
    <row r="21" spans="1:6" ht="15.75">
      <c r="A21" s="27">
        <v>10</v>
      </c>
      <c r="B21" s="35" t="s">
        <v>174</v>
      </c>
      <c r="C21" s="44">
        <v>0.003645833333333333</v>
      </c>
      <c r="D21" s="35">
        <v>0</v>
      </c>
      <c r="E21" s="45">
        <f t="shared" si="0"/>
        <v>0.003645833333333333</v>
      </c>
      <c r="F21" s="27">
        <f t="shared" si="1"/>
        <v>10</v>
      </c>
    </row>
    <row r="22" spans="1:6" ht="15.75">
      <c r="A22" s="27">
        <v>11</v>
      </c>
      <c r="B22" s="43" t="s">
        <v>175</v>
      </c>
      <c r="C22" s="44">
        <v>0.004861111111111111</v>
      </c>
      <c r="D22" s="35">
        <v>0</v>
      </c>
      <c r="E22" s="45">
        <f t="shared" si="0"/>
        <v>0.004861111111111111</v>
      </c>
      <c r="F22" s="27">
        <f t="shared" si="1"/>
        <v>11</v>
      </c>
    </row>
    <row r="23" spans="1:6" ht="15">
      <c r="A23" s="37"/>
      <c r="B23" s="37"/>
      <c r="C23" s="37"/>
      <c r="D23" s="37"/>
      <c r="E23" s="37"/>
      <c r="F23" s="37"/>
    </row>
    <row r="24" spans="1:6" ht="15.75">
      <c r="A24" s="37"/>
      <c r="B24" s="51" t="s">
        <v>116</v>
      </c>
      <c r="C24" s="23" t="s">
        <v>117</v>
      </c>
      <c r="D24" s="37"/>
      <c r="E24" s="37"/>
      <c r="F24" s="37"/>
    </row>
    <row r="25" spans="1:6" ht="15">
      <c r="A25" s="37"/>
      <c r="B25" s="37"/>
      <c r="C25" s="37"/>
      <c r="D25" s="37"/>
      <c r="E25" s="37"/>
      <c r="F25" s="37"/>
    </row>
    <row r="26" spans="1:6" ht="15.75">
      <c r="A26" s="37"/>
      <c r="B26" s="51" t="s">
        <v>150</v>
      </c>
      <c r="C26" s="23" t="s">
        <v>151</v>
      </c>
      <c r="D26" s="37"/>
      <c r="E26" s="37"/>
      <c r="F26" s="37"/>
    </row>
    <row r="27" spans="1:6" ht="15">
      <c r="A27" s="37"/>
      <c r="B27" s="37"/>
      <c r="C27" s="37"/>
      <c r="D27" s="37"/>
      <c r="E27" s="37"/>
      <c r="F27" s="37"/>
    </row>
  </sheetData>
  <sheetProtection password="CC2B" sheet="1"/>
  <mergeCells count="5">
    <mergeCell ref="A1:F1"/>
    <mergeCell ref="A3:F3"/>
    <mergeCell ref="A7:F7"/>
    <mergeCell ref="A11:F11"/>
    <mergeCell ref="C5:D5"/>
  </mergeCells>
  <printOptions/>
  <pageMargins left="0.7086614173228347" right="0.31496062992125984" top="1.141732283464567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D1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421875" style="18" customWidth="1"/>
    <col min="2" max="2" width="32.28125" style="18" customWidth="1"/>
    <col min="3" max="3" width="10.28125" style="18" customWidth="1"/>
    <col min="4" max="4" width="12.7109375" style="18" customWidth="1"/>
    <col min="5" max="5" width="7.8515625" style="18" customWidth="1"/>
    <col min="6" max="16384" width="9.140625" style="18" customWidth="1"/>
  </cols>
  <sheetData>
    <row r="1" spans="1:30" ht="18.75">
      <c r="A1" s="185" t="s">
        <v>119</v>
      </c>
      <c r="B1" s="185"/>
      <c r="C1" s="185"/>
      <c r="D1" s="185"/>
      <c r="E1" s="185"/>
      <c r="F1" s="185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3" spans="1:6" ht="16.5" customHeight="1">
      <c r="A3" s="186" t="s">
        <v>274</v>
      </c>
      <c r="B3" s="186"/>
      <c r="C3" s="186"/>
      <c r="D3" s="186"/>
      <c r="E3" s="186"/>
      <c r="F3" s="186"/>
    </row>
    <row r="4" spans="1:6" ht="15.75">
      <c r="A4" s="61"/>
      <c r="B4" s="19"/>
      <c r="C4" s="19"/>
      <c r="D4" s="19"/>
      <c r="E4" s="19"/>
      <c r="F4" s="19"/>
    </row>
    <row r="5" spans="2:5" ht="15.75">
      <c r="B5" s="22" t="s">
        <v>167</v>
      </c>
      <c r="C5" s="22"/>
      <c r="D5" s="22" t="s">
        <v>120</v>
      </c>
      <c r="E5" s="22"/>
    </row>
    <row r="6" spans="1:6" ht="25.5" customHeight="1">
      <c r="A6" s="63" t="s">
        <v>183</v>
      </c>
      <c r="B6" s="63" t="s">
        <v>122</v>
      </c>
      <c r="C6" s="63" t="s">
        <v>275</v>
      </c>
      <c r="D6" s="63" t="s">
        <v>276</v>
      </c>
      <c r="E6" s="63" t="s">
        <v>180</v>
      </c>
      <c r="F6" s="64" t="s">
        <v>20</v>
      </c>
    </row>
    <row r="7" spans="1:6" ht="15.75">
      <c r="A7" s="65">
        <v>1</v>
      </c>
      <c r="B7" s="49" t="s">
        <v>156</v>
      </c>
      <c r="C7" s="49" t="s">
        <v>216</v>
      </c>
      <c r="D7" s="160" t="s">
        <v>277</v>
      </c>
      <c r="E7" s="162">
        <v>25</v>
      </c>
      <c r="F7" s="68">
        <v>1</v>
      </c>
    </row>
    <row r="8" spans="1:6" ht="15.75">
      <c r="A8" s="65">
        <v>2</v>
      </c>
      <c r="B8" s="132" t="s">
        <v>148</v>
      </c>
      <c r="C8" s="46" t="s">
        <v>278</v>
      </c>
      <c r="D8" s="161" t="s">
        <v>277</v>
      </c>
      <c r="E8" s="91">
        <v>30</v>
      </c>
      <c r="F8" s="68">
        <v>1</v>
      </c>
    </row>
    <row r="9" spans="1:6" ht="15.75">
      <c r="A9" s="65">
        <v>3</v>
      </c>
      <c r="B9" s="43" t="s">
        <v>157</v>
      </c>
      <c r="C9" s="46" t="s">
        <v>278</v>
      </c>
      <c r="D9" s="161" t="s">
        <v>277</v>
      </c>
      <c r="E9" s="163">
        <v>25</v>
      </c>
      <c r="F9" s="68">
        <v>2</v>
      </c>
    </row>
    <row r="10" spans="1:6" ht="15.75">
      <c r="A10" s="65">
        <v>4</v>
      </c>
      <c r="B10" s="131" t="s">
        <v>128</v>
      </c>
      <c r="C10" s="46" t="s">
        <v>278</v>
      </c>
      <c r="D10" s="161" t="s">
        <v>277</v>
      </c>
      <c r="E10" s="91">
        <v>25</v>
      </c>
      <c r="F10" s="68">
        <v>2</v>
      </c>
    </row>
    <row r="11" spans="1:6" ht="15.75">
      <c r="A11" s="65">
        <v>5</v>
      </c>
      <c r="B11" s="131" t="s">
        <v>175</v>
      </c>
      <c r="C11" s="46" t="s">
        <v>278</v>
      </c>
      <c r="D11" s="161" t="s">
        <v>277</v>
      </c>
      <c r="E11" s="91">
        <v>25</v>
      </c>
      <c r="F11" s="68">
        <v>2</v>
      </c>
    </row>
    <row r="12" spans="1:11" ht="15.75">
      <c r="A12" s="65">
        <v>6</v>
      </c>
      <c r="B12" s="131" t="s">
        <v>128</v>
      </c>
      <c r="C12" s="46" t="s">
        <v>278</v>
      </c>
      <c r="D12" s="160" t="s">
        <v>279</v>
      </c>
      <c r="E12" s="164">
        <v>35</v>
      </c>
      <c r="F12" s="68">
        <v>1</v>
      </c>
      <c r="K12" s="75"/>
    </row>
    <row r="13" spans="1:6" ht="15.75">
      <c r="A13" s="65">
        <v>7</v>
      </c>
      <c r="B13" s="43" t="s">
        <v>134</v>
      </c>
      <c r="C13" s="43" t="s">
        <v>223</v>
      </c>
      <c r="D13" s="68" t="s">
        <v>279</v>
      </c>
      <c r="E13" s="164">
        <v>35</v>
      </c>
      <c r="F13" s="68">
        <v>1</v>
      </c>
    </row>
    <row r="14" spans="1:6" ht="15.75">
      <c r="A14" s="65">
        <v>8</v>
      </c>
      <c r="B14" s="133" t="s">
        <v>51</v>
      </c>
      <c r="C14" s="43" t="s">
        <v>223</v>
      </c>
      <c r="D14" s="161" t="s">
        <v>277</v>
      </c>
      <c r="E14" s="164">
        <v>50</v>
      </c>
      <c r="F14" s="68">
        <v>1</v>
      </c>
    </row>
    <row r="16" spans="2:5" ht="15.75">
      <c r="B16" s="77" t="s">
        <v>116</v>
      </c>
      <c r="C16" s="77"/>
      <c r="D16" s="77"/>
      <c r="E16" s="23" t="s">
        <v>117</v>
      </c>
    </row>
    <row r="18" spans="2:5" ht="15.75">
      <c r="B18" s="51" t="s">
        <v>150</v>
      </c>
      <c r="E18" s="23" t="s">
        <v>151</v>
      </c>
    </row>
  </sheetData>
  <sheetProtection password="CC35" sheet="1"/>
  <mergeCells count="2"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S56"/>
  <sheetViews>
    <sheetView zoomScalePageLayoutView="0" workbookViewId="0" topLeftCell="A1">
      <selection activeCell="J28" sqref="J28"/>
    </sheetView>
  </sheetViews>
  <sheetFormatPr defaultColWidth="5.00390625" defaultRowHeight="15"/>
  <cols>
    <col min="1" max="1" width="3.28125" style="18" customWidth="1"/>
    <col min="2" max="2" width="41.140625" style="18" customWidth="1"/>
    <col min="3" max="3" width="5.00390625" style="18" customWidth="1"/>
    <col min="4" max="4" width="4.8515625" style="18" customWidth="1"/>
    <col min="5" max="6" width="5.00390625" style="18" customWidth="1"/>
    <col min="7" max="7" width="4.7109375" style="18" customWidth="1"/>
    <col min="8" max="8" width="4.57421875" style="18" customWidth="1"/>
    <col min="9" max="11" width="4.8515625" style="18" customWidth="1"/>
    <col min="12" max="17" width="4.421875" style="18" customWidth="1"/>
    <col min="18" max="18" width="7.140625" style="134" customWidth="1"/>
    <col min="19" max="19" width="9.140625" style="134" customWidth="1"/>
    <col min="20" max="251" width="9.140625" style="18" customWidth="1"/>
    <col min="252" max="252" width="3.28125" style="18" customWidth="1"/>
    <col min="253" max="253" width="41.140625" style="18" customWidth="1"/>
    <col min="254" max="254" width="5.00390625" style="18" customWidth="1"/>
    <col min="255" max="255" width="4.8515625" style="18" customWidth="1"/>
    <col min="256" max="16384" width="5.00390625" style="18" customWidth="1"/>
  </cols>
  <sheetData>
    <row r="1" spans="1:19" ht="18.75">
      <c r="A1" s="185" t="s">
        <v>192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3" spans="1:19" ht="15.75">
      <c r="A3" s="189" t="s">
        <v>193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0" ht="15.75">
      <c r="A4" s="61"/>
      <c r="B4" s="19"/>
      <c r="C4" s="19"/>
      <c r="D4" s="19"/>
      <c r="E4" s="19"/>
      <c r="F4" s="19"/>
      <c r="G4" s="19"/>
      <c r="H4" s="19"/>
      <c r="I4" s="19"/>
      <c r="J4" s="19"/>
    </row>
    <row r="5" spans="2:4" ht="18.75">
      <c r="B5" s="22" t="s">
        <v>167</v>
      </c>
      <c r="C5" s="21" t="s">
        <v>120</v>
      </c>
      <c r="D5" s="92"/>
    </row>
    <row r="6" spans="1:19" ht="18.75" customHeight="1">
      <c r="A6" s="196" t="s">
        <v>194</v>
      </c>
      <c r="B6" s="196" t="s">
        <v>122</v>
      </c>
      <c r="C6" s="197" t="s">
        <v>195</v>
      </c>
      <c r="D6" s="197"/>
      <c r="E6" s="197"/>
      <c r="F6" s="197"/>
      <c r="G6" s="197"/>
      <c r="H6" s="197" t="s">
        <v>196</v>
      </c>
      <c r="I6" s="197"/>
      <c r="J6" s="197"/>
      <c r="K6" s="197"/>
      <c r="L6" s="197"/>
      <c r="M6" s="197" t="s">
        <v>197</v>
      </c>
      <c r="N6" s="197"/>
      <c r="O6" s="197"/>
      <c r="P6" s="197"/>
      <c r="Q6" s="197"/>
      <c r="R6" s="198" t="s">
        <v>198</v>
      </c>
      <c r="S6" s="198" t="s">
        <v>20</v>
      </c>
    </row>
    <row r="7" spans="1:19" ht="44.25" customHeight="1">
      <c r="A7" s="196"/>
      <c r="B7" s="196"/>
      <c r="C7" s="151" t="s">
        <v>199</v>
      </c>
      <c r="D7" s="93" t="s">
        <v>200</v>
      </c>
      <c r="E7" s="93" t="s">
        <v>201</v>
      </c>
      <c r="F7" s="93" t="s">
        <v>202</v>
      </c>
      <c r="G7" s="152" t="s">
        <v>203</v>
      </c>
      <c r="H7" s="151" t="s">
        <v>199</v>
      </c>
      <c r="I7" s="93" t="s">
        <v>200</v>
      </c>
      <c r="J7" s="93" t="s">
        <v>201</v>
      </c>
      <c r="K7" s="93" t="s">
        <v>202</v>
      </c>
      <c r="L7" s="152" t="s">
        <v>203</v>
      </c>
      <c r="M7" s="151" t="s">
        <v>199</v>
      </c>
      <c r="N7" s="93" t="s">
        <v>200</v>
      </c>
      <c r="O7" s="93" t="s">
        <v>201</v>
      </c>
      <c r="P7" s="93" t="s">
        <v>202</v>
      </c>
      <c r="Q7" s="152" t="s">
        <v>203</v>
      </c>
      <c r="R7" s="198"/>
      <c r="S7" s="198"/>
    </row>
    <row r="8" spans="1:19" ht="29.25" customHeight="1">
      <c r="A8" s="144"/>
      <c r="B8" s="100" t="s">
        <v>142</v>
      </c>
      <c r="C8" s="145"/>
      <c r="D8" s="146"/>
      <c r="E8" s="146"/>
      <c r="F8" s="146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47"/>
      <c r="S8" s="147"/>
    </row>
    <row r="9" spans="1:19" ht="15.75">
      <c r="A9" s="65">
        <v>1</v>
      </c>
      <c r="B9" s="28" t="s">
        <v>185</v>
      </c>
      <c r="C9" s="96">
        <v>10</v>
      </c>
      <c r="D9" s="96">
        <v>10</v>
      </c>
      <c r="E9" s="96">
        <v>8</v>
      </c>
      <c r="F9" s="96">
        <v>9</v>
      </c>
      <c r="G9" s="153">
        <f>SUM(C9:F9)</f>
        <v>37</v>
      </c>
      <c r="H9" s="95">
        <v>10</v>
      </c>
      <c r="I9" s="95">
        <v>10</v>
      </c>
      <c r="J9" s="94">
        <v>9</v>
      </c>
      <c r="K9" s="95">
        <v>10</v>
      </c>
      <c r="L9" s="153">
        <f>SUM(H9:K9)</f>
        <v>39</v>
      </c>
      <c r="M9" s="95">
        <v>8</v>
      </c>
      <c r="N9" s="95">
        <v>8</v>
      </c>
      <c r="O9" s="95">
        <v>10</v>
      </c>
      <c r="P9" s="95">
        <v>9</v>
      </c>
      <c r="Q9" s="153">
        <f>SUM(M9:P9)</f>
        <v>35</v>
      </c>
      <c r="R9" s="155">
        <f>G9+L9+Q9</f>
        <v>111</v>
      </c>
      <c r="S9" s="155">
        <v>1</v>
      </c>
    </row>
    <row r="10" spans="1:19" ht="15.75">
      <c r="A10" s="65">
        <v>2</v>
      </c>
      <c r="B10" s="28" t="s">
        <v>51</v>
      </c>
      <c r="C10" s="96">
        <v>8</v>
      </c>
      <c r="D10" s="96">
        <v>7</v>
      </c>
      <c r="E10" s="96">
        <v>4</v>
      </c>
      <c r="F10" s="96">
        <v>4</v>
      </c>
      <c r="G10" s="153">
        <f>SUM(C10:F10)</f>
        <v>23</v>
      </c>
      <c r="H10" s="95">
        <v>9</v>
      </c>
      <c r="I10" s="95">
        <v>8</v>
      </c>
      <c r="J10" s="94">
        <v>9</v>
      </c>
      <c r="K10" s="95">
        <v>1</v>
      </c>
      <c r="L10" s="153">
        <f>SUM(H10:K10)</f>
        <v>27</v>
      </c>
      <c r="M10" s="95">
        <v>5</v>
      </c>
      <c r="N10" s="95">
        <v>5</v>
      </c>
      <c r="O10" s="95">
        <v>5</v>
      </c>
      <c r="P10" s="95">
        <v>4</v>
      </c>
      <c r="Q10" s="153">
        <f>SUM(M10:P10)</f>
        <v>19</v>
      </c>
      <c r="R10" s="155">
        <f>G10+L10+Q10</f>
        <v>69</v>
      </c>
      <c r="S10" s="155">
        <v>2</v>
      </c>
    </row>
    <row r="11" spans="1:19" ht="32.25" customHeight="1">
      <c r="A11" s="97"/>
      <c r="B11" s="100" t="s">
        <v>146</v>
      </c>
      <c r="C11" s="148"/>
      <c r="D11" s="148"/>
      <c r="E11" s="148"/>
      <c r="F11" s="148"/>
      <c r="G11" s="98"/>
      <c r="H11" s="154"/>
      <c r="I11" s="154"/>
      <c r="J11" s="149"/>
      <c r="K11" s="154"/>
      <c r="L11" s="98"/>
      <c r="M11" s="154"/>
      <c r="N11" s="154"/>
      <c r="O11" s="154"/>
      <c r="P11" s="154"/>
      <c r="Q11" s="98"/>
      <c r="R11" s="156"/>
      <c r="S11" s="156"/>
    </row>
    <row r="12" spans="1:19" ht="15.75">
      <c r="A12" s="65">
        <v>1</v>
      </c>
      <c r="B12" s="57" t="s">
        <v>128</v>
      </c>
      <c r="C12" s="96">
        <v>10</v>
      </c>
      <c r="D12" s="96">
        <v>10</v>
      </c>
      <c r="E12" s="96">
        <v>10</v>
      </c>
      <c r="F12" s="96">
        <v>10</v>
      </c>
      <c r="G12" s="153">
        <f aca="true" t="shared" si="0" ref="G12:G19">SUM(C12:F12)</f>
        <v>40</v>
      </c>
      <c r="H12" s="95">
        <v>10</v>
      </c>
      <c r="I12" s="95">
        <v>10</v>
      </c>
      <c r="J12" s="94">
        <v>10</v>
      </c>
      <c r="K12" s="95">
        <v>10</v>
      </c>
      <c r="L12" s="153">
        <f>SUM(H12:K12)</f>
        <v>40</v>
      </c>
      <c r="M12" s="95">
        <v>10</v>
      </c>
      <c r="N12" s="95">
        <v>10</v>
      </c>
      <c r="O12" s="95">
        <v>10</v>
      </c>
      <c r="P12" s="95">
        <v>10</v>
      </c>
      <c r="Q12" s="153">
        <f aca="true" t="shared" si="1" ref="Q12:Q19">SUM(M12:P12)</f>
        <v>40</v>
      </c>
      <c r="R12" s="155">
        <f aca="true" t="shared" si="2" ref="R12:R19">G12+L12+Q12</f>
        <v>120</v>
      </c>
      <c r="S12" s="155">
        <f>RANK(R12,$R$9:$R$19,0)</f>
        <v>1</v>
      </c>
    </row>
    <row r="13" spans="1:19" ht="15.75">
      <c r="A13" s="65">
        <v>2</v>
      </c>
      <c r="B13" s="57" t="s">
        <v>186</v>
      </c>
      <c r="C13" s="96">
        <v>10</v>
      </c>
      <c r="D13" s="96">
        <v>10</v>
      </c>
      <c r="E13" s="96">
        <v>7</v>
      </c>
      <c r="F13" s="96">
        <v>10</v>
      </c>
      <c r="G13" s="153">
        <f t="shared" si="0"/>
        <v>37</v>
      </c>
      <c r="H13" s="95">
        <v>10</v>
      </c>
      <c r="I13" s="95">
        <v>9</v>
      </c>
      <c r="J13" s="94">
        <v>8</v>
      </c>
      <c r="K13" s="95">
        <v>8</v>
      </c>
      <c r="L13" s="153">
        <f>SUM(H13:K13)</f>
        <v>35</v>
      </c>
      <c r="M13" s="95">
        <v>9</v>
      </c>
      <c r="N13" s="95">
        <v>9</v>
      </c>
      <c r="O13" s="95">
        <v>9</v>
      </c>
      <c r="P13" s="95">
        <v>8</v>
      </c>
      <c r="Q13" s="153">
        <f t="shared" si="1"/>
        <v>35</v>
      </c>
      <c r="R13" s="155">
        <f t="shared" si="2"/>
        <v>107</v>
      </c>
      <c r="S13" s="155">
        <v>2</v>
      </c>
    </row>
    <row r="14" spans="1:19" ht="15.75">
      <c r="A14" s="65">
        <v>3</v>
      </c>
      <c r="B14" s="57" t="s">
        <v>175</v>
      </c>
      <c r="C14" s="96">
        <v>9</v>
      </c>
      <c r="D14" s="96">
        <v>6</v>
      </c>
      <c r="E14" s="96">
        <v>4</v>
      </c>
      <c r="F14" s="96">
        <v>6</v>
      </c>
      <c r="G14" s="153">
        <f t="shared" si="0"/>
        <v>25</v>
      </c>
      <c r="H14" s="95">
        <v>10</v>
      </c>
      <c r="I14" s="95">
        <v>8</v>
      </c>
      <c r="J14" s="94">
        <v>5</v>
      </c>
      <c r="K14" s="95">
        <v>6</v>
      </c>
      <c r="L14" s="153">
        <f>SUM(H14:K14)</f>
        <v>29</v>
      </c>
      <c r="M14" s="95">
        <v>9</v>
      </c>
      <c r="N14" s="95">
        <v>9</v>
      </c>
      <c r="O14" s="95">
        <v>10</v>
      </c>
      <c r="P14" s="95">
        <v>10</v>
      </c>
      <c r="Q14" s="153">
        <f t="shared" si="1"/>
        <v>38</v>
      </c>
      <c r="R14" s="155">
        <f t="shared" si="2"/>
        <v>92</v>
      </c>
      <c r="S14" s="155">
        <v>3</v>
      </c>
    </row>
    <row r="15" spans="1:19" ht="15.75">
      <c r="A15" s="65">
        <v>4</v>
      </c>
      <c r="B15" s="57" t="s">
        <v>148</v>
      </c>
      <c r="C15" s="96">
        <v>9</v>
      </c>
      <c r="D15" s="96">
        <v>8</v>
      </c>
      <c r="E15" s="96">
        <v>8</v>
      </c>
      <c r="F15" s="96">
        <v>8</v>
      </c>
      <c r="G15" s="153">
        <f t="shared" si="0"/>
        <v>33</v>
      </c>
      <c r="H15" s="95">
        <v>10</v>
      </c>
      <c r="I15" s="95">
        <v>8</v>
      </c>
      <c r="J15" s="94">
        <v>5</v>
      </c>
      <c r="K15" s="95">
        <v>7</v>
      </c>
      <c r="L15" s="153">
        <f>SUM(H15:K15)</f>
        <v>30</v>
      </c>
      <c r="M15" s="95">
        <v>7</v>
      </c>
      <c r="N15" s="95">
        <v>6</v>
      </c>
      <c r="O15" s="95">
        <v>7</v>
      </c>
      <c r="P15" s="95">
        <v>7</v>
      </c>
      <c r="Q15" s="153">
        <f t="shared" si="1"/>
        <v>27</v>
      </c>
      <c r="R15" s="155">
        <f t="shared" si="2"/>
        <v>90</v>
      </c>
      <c r="S15" s="155">
        <v>4</v>
      </c>
    </row>
    <row r="16" spans="1:19" ht="15.75">
      <c r="A16" s="65">
        <v>5</v>
      </c>
      <c r="B16" s="57" t="s">
        <v>280</v>
      </c>
      <c r="C16" s="96">
        <v>8</v>
      </c>
      <c r="D16" s="96">
        <v>8</v>
      </c>
      <c r="E16" s="96">
        <v>4</v>
      </c>
      <c r="F16" s="96">
        <v>8</v>
      </c>
      <c r="G16" s="153">
        <f t="shared" si="0"/>
        <v>28</v>
      </c>
      <c r="H16" s="28">
        <v>9</v>
      </c>
      <c r="I16" s="28">
        <v>8</v>
      </c>
      <c r="J16" s="28">
        <v>7</v>
      </c>
      <c r="K16" s="28">
        <v>6</v>
      </c>
      <c r="L16" s="153">
        <f>SUM(H18:K18)</f>
        <v>16</v>
      </c>
      <c r="M16" s="95">
        <v>7</v>
      </c>
      <c r="N16" s="95">
        <v>6</v>
      </c>
      <c r="O16" s="95">
        <v>7</v>
      </c>
      <c r="P16" s="95">
        <v>7</v>
      </c>
      <c r="Q16" s="153">
        <f t="shared" si="1"/>
        <v>27</v>
      </c>
      <c r="R16" s="155">
        <f t="shared" si="2"/>
        <v>71</v>
      </c>
      <c r="S16" s="155">
        <v>5</v>
      </c>
    </row>
    <row r="17" spans="1:19" ht="15.75">
      <c r="A17" s="65">
        <v>6</v>
      </c>
      <c r="B17" s="57" t="s">
        <v>174</v>
      </c>
      <c r="C17" s="96">
        <v>10</v>
      </c>
      <c r="D17" s="96">
        <v>8</v>
      </c>
      <c r="E17" s="96">
        <v>4</v>
      </c>
      <c r="F17" s="96">
        <v>7</v>
      </c>
      <c r="G17" s="153">
        <f t="shared" si="0"/>
        <v>29</v>
      </c>
      <c r="H17" s="95">
        <v>7</v>
      </c>
      <c r="I17" s="95">
        <v>5</v>
      </c>
      <c r="J17" s="94">
        <v>4</v>
      </c>
      <c r="K17" s="95">
        <v>6</v>
      </c>
      <c r="L17" s="153">
        <f>SUM(H17:K17)</f>
        <v>22</v>
      </c>
      <c r="M17" s="95">
        <v>7</v>
      </c>
      <c r="N17" s="95">
        <v>8</v>
      </c>
      <c r="O17" s="95">
        <v>8</v>
      </c>
      <c r="P17" s="95">
        <v>7</v>
      </c>
      <c r="Q17" s="153">
        <f t="shared" si="1"/>
        <v>30</v>
      </c>
      <c r="R17" s="155">
        <f t="shared" si="2"/>
        <v>81</v>
      </c>
      <c r="S17" s="155">
        <v>6</v>
      </c>
    </row>
    <row r="18" spans="1:19" ht="15.75">
      <c r="A18" s="65">
        <v>7</v>
      </c>
      <c r="B18" s="57" t="s">
        <v>157</v>
      </c>
      <c r="C18" s="96">
        <v>9</v>
      </c>
      <c r="D18" s="96">
        <v>9</v>
      </c>
      <c r="E18" s="96">
        <v>9</v>
      </c>
      <c r="F18" s="96">
        <v>6</v>
      </c>
      <c r="G18" s="153">
        <f t="shared" si="0"/>
        <v>33</v>
      </c>
      <c r="H18" s="95">
        <v>7</v>
      </c>
      <c r="I18" s="95">
        <v>4</v>
      </c>
      <c r="J18" s="94">
        <v>4</v>
      </c>
      <c r="K18" s="95">
        <v>1</v>
      </c>
      <c r="L18" s="153">
        <f>SUM(H18:K18)</f>
        <v>16</v>
      </c>
      <c r="M18" s="95">
        <v>7</v>
      </c>
      <c r="N18" s="95">
        <v>7</v>
      </c>
      <c r="O18" s="95">
        <v>9</v>
      </c>
      <c r="P18" s="95">
        <v>8</v>
      </c>
      <c r="Q18" s="153">
        <f t="shared" si="1"/>
        <v>31</v>
      </c>
      <c r="R18" s="155">
        <f t="shared" si="2"/>
        <v>80</v>
      </c>
      <c r="S18" s="155">
        <v>7</v>
      </c>
    </row>
    <row r="19" spans="1:19" ht="15.75">
      <c r="A19" s="65">
        <v>8</v>
      </c>
      <c r="B19" s="57" t="s">
        <v>281</v>
      </c>
      <c r="C19" s="96">
        <v>7</v>
      </c>
      <c r="D19" s="96">
        <v>7</v>
      </c>
      <c r="E19" s="96">
        <v>4</v>
      </c>
      <c r="F19" s="96">
        <v>6</v>
      </c>
      <c r="G19" s="153">
        <f t="shared" si="0"/>
        <v>24</v>
      </c>
      <c r="H19" s="95">
        <v>7</v>
      </c>
      <c r="I19" s="95">
        <v>7</v>
      </c>
      <c r="J19" s="94">
        <v>6</v>
      </c>
      <c r="K19" s="95">
        <v>5</v>
      </c>
      <c r="L19" s="153">
        <f>SUM(H19:K19)</f>
        <v>25</v>
      </c>
      <c r="M19" s="95">
        <v>7</v>
      </c>
      <c r="N19" s="95">
        <v>6</v>
      </c>
      <c r="O19" s="95">
        <v>7</v>
      </c>
      <c r="P19" s="95">
        <v>7</v>
      </c>
      <c r="Q19" s="153">
        <f t="shared" si="1"/>
        <v>27</v>
      </c>
      <c r="R19" s="155">
        <f t="shared" si="2"/>
        <v>76</v>
      </c>
      <c r="S19" s="155">
        <v>8</v>
      </c>
    </row>
    <row r="20" spans="1:19" ht="27" customHeight="1">
      <c r="A20" s="41"/>
      <c r="B20" s="150" t="s">
        <v>168</v>
      </c>
      <c r="C20" s="148"/>
      <c r="D20" s="148"/>
      <c r="E20" s="148"/>
      <c r="F20" s="14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157"/>
      <c r="S20" s="158"/>
    </row>
    <row r="21" spans="1:19" ht="15.75">
      <c r="A21" s="52">
        <v>1</v>
      </c>
      <c r="B21" s="57" t="s">
        <v>170</v>
      </c>
      <c r="C21" s="96">
        <v>10</v>
      </c>
      <c r="D21" s="96">
        <v>10</v>
      </c>
      <c r="E21" s="96">
        <v>7</v>
      </c>
      <c r="F21" s="96">
        <v>10</v>
      </c>
      <c r="G21" s="153">
        <f>SUM(C21:F21)</f>
        <v>37</v>
      </c>
      <c r="H21" s="95">
        <v>10</v>
      </c>
      <c r="I21" s="95">
        <v>9</v>
      </c>
      <c r="J21" s="95">
        <v>8</v>
      </c>
      <c r="K21" s="95">
        <v>1</v>
      </c>
      <c r="L21" s="153">
        <f>SUM(H21:K21)</f>
        <v>28</v>
      </c>
      <c r="M21" s="95">
        <v>10</v>
      </c>
      <c r="N21" s="95">
        <v>9</v>
      </c>
      <c r="O21" s="95">
        <v>10</v>
      </c>
      <c r="P21" s="95">
        <v>9</v>
      </c>
      <c r="Q21" s="153">
        <f>SUM(M21:P21)</f>
        <v>38</v>
      </c>
      <c r="R21" s="155">
        <f>G21+L21+Q21</f>
        <v>103</v>
      </c>
      <c r="S21" s="155">
        <f>RANK(R21,$R$21:$R$22,0)</f>
        <v>1</v>
      </c>
    </row>
    <row r="22" spans="1:19" ht="15.75">
      <c r="A22" s="52">
        <v>2</v>
      </c>
      <c r="B22" s="54" t="s">
        <v>156</v>
      </c>
      <c r="C22" s="96">
        <v>6</v>
      </c>
      <c r="D22" s="96">
        <v>6</v>
      </c>
      <c r="E22" s="96">
        <v>6</v>
      </c>
      <c r="F22" s="96">
        <v>4</v>
      </c>
      <c r="G22" s="153">
        <f>SUM(C22:F22)</f>
        <v>22</v>
      </c>
      <c r="H22" s="95">
        <v>9</v>
      </c>
      <c r="I22" s="95">
        <v>10</v>
      </c>
      <c r="J22" s="95">
        <v>9</v>
      </c>
      <c r="K22" s="95">
        <v>10</v>
      </c>
      <c r="L22" s="153">
        <f>SUM(H22:K22)</f>
        <v>38</v>
      </c>
      <c r="M22" s="95">
        <v>7</v>
      </c>
      <c r="N22" s="95">
        <v>8</v>
      </c>
      <c r="O22" s="95">
        <v>10</v>
      </c>
      <c r="P22" s="95">
        <v>8</v>
      </c>
      <c r="Q22" s="153">
        <f>SUM(M22:P22)</f>
        <v>33</v>
      </c>
      <c r="R22" s="155">
        <f>G22+L22+Q22</f>
        <v>93</v>
      </c>
      <c r="S22" s="155">
        <f>RANK(R22,$R$21:$R$22,0)</f>
        <v>2</v>
      </c>
    </row>
    <row r="23" spans="2:5" ht="15.75">
      <c r="B23" s="80"/>
      <c r="C23" s="41"/>
      <c r="D23" s="41"/>
      <c r="E23" s="41"/>
    </row>
    <row r="24" spans="2:12" ht="15.75">
      <c r="B24" s="51" t="s">
        <v>116</v>
      </c>
      <c r="C24" s="23" t="s">
        <v>117</v>
      </c>
      <c r="D24" s="23"/>
      <c r="E24" s="41"/>
      <c r="I24" s="182" t="s">
        <v>282</v>
      </c>
      <c r="J24" s="134"/>
      <c r="K24" s="134"/>
      <c r="L24" s="134"/>
    </row>
    <row r="25" spans="2:12" ht="15.75">
      <c r="B25" s="37"/>
      <c r="C25" s="37"/>
      <c r="D25" s="41"/>
      <c r="E25" s="41"/>
      <c r="I25" s="182" t="s">
        <v>283</v>
      </c>
      <c r="J25" s="134"/>
      <c r="K25" s="134"/>
      <c r="L25" s="134"/>
    </row>
    <row r="26" spans="2:12" ht="15.75">
      <c r="B26" s="51" t="s">
        <v>150</v>
      </c>
      <c r="C26" s="23" t="s">
        <v>151</v>
      </c>
      <c r="D26" s="41"/>
      <c r="E26" s="41"/>
      <c r="I26" s="182" t="s">
        <v>284</v>
      </c>
      <c r="J26" s="134"/>
      <c r="K26" s="134"/>
      <c r="L26" s="134"/>
    </row>
    <row r="27" ht="15">
      <c r="I27" s="112"/>
    </row>
    <row r="28" ht="15">
      <c r="B28" s="18" t="s">
        <v>204</v>
      </c>
    </row>
    <row r="29" spans="1:2" ht="15">
      <c r="A29" s="18" t="s">
        <v>205</v>
      </c>
      <c r="B29" s="18" t="s">
        <v>206</v>
      </c>
    </row>
    <row r="30" spans="1:2" ht="15">
      <c r="A30" s="18" t="s">
        <v>205</v>
      </c>
      <c r="B30" s="18" t="s">
        <v>207</v>
      </c>
    </row>
    <row r="31" spans="1:19" ht="15">
      <c r="A31" s="18" t="s">
        <v>205</v>
      </c>
      <c r="B31" s="194" t="s">
        <v>208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</row>
    <row r="32" spans="1:19" ht="30" customHeight="1">
      <c r="A32" s="18" t="s">
        <v>205</v>
      </c>
      <c r="B32" s="195" t="s">
        <v>209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</row>
    <row r="33" ht="15">
      <c r="B33" s="18" t="s">
        <v>210</v>
      </c>
    </row>
    <row r="38" spans="2:4" ht="15">
      <c r="B38" s="18" t="s">
        <v>211</v>
      </c>
      <c r="D38" s="18" t="s">
        <v>212</v>
      </c>
    </row>
    <row r="39" spans="2:4" ht="15">
      <c r="B39" s="18" t="s">
        <v>213</v>
      </c>
      <c r="D39" s="18" t="s">
        <v>212</v>
      </c>
    </row>
    <row r="40" spans="2:4" ht="15">
      <c r="B40" s="18" t="s">
        <v>214</v>
      </c>
      <c r="D40" s="18" t="s">
        <v>212</v>
      </c>
    </row>
    <row r="41" spans="2:4" ht="15">
      <c r="B41" s="18" t="s">
        <v>215</v>
      </c>
      <c r="D41" s="18" t="s">
        <v>216</v>
      </c>
    </row>
    <row r="42" spans="2:4" ht="15">
      <c r="B42" s="18" t="s">
        <v>147</v>
      </c>
      <c r="D42" s="18" t="s">
        <v>216</v>
      </c>
    </row>
    <row r="43" spans="2:4" ht="15">
      <c r="B43" s="18" t="s">
        <v>217</v>
      </c>
      <c r="D43" s="18" t="s">
        <v>216</v>
      </c>
    </row>
    <row r="44" spans="2:4" ht="15">
      <c r="B44" s="18" t="s">
        <v>218</v>
      </c>
      <c r="D44" s="18" t="s">
        <v>216</v>
      </c>
    </row>
    <row r="45" spans="2:4" ht="15">
      <c r="B45" s="18" t="s">
        <v>219</v>
      </c>
      <c r="D45" s="18" t="s">
        <v>216</v>
      </c>
    </row>
    <row r="46" spans="2:4" ht="15">
      <c r="B46" s="18" t="s">
        <v>220</v>
      </c>
      <c r="D46" s="18" t="s">
        <v>216</v>
      </c>
    </row>
    <row r="47" spans="2:4" ht="15">
      <c r="B47" s="18" t="s">
        <v>221</v>
      </c>
      <c r="D47" s="18" t="s">
        <v>216</v>
      </c>
    </row>
    <row r="48" spans="2:4" ht="15">
      <c r="B48" s="18" t="s">
        <v>222</v>
      </c>
      <c r="D48" s="18" t="s">
        <v>223</v>
      </c>
    </row>
    <row r="49" spans="2:4" ht="15">
      <c r="B49" s="18" t="s">
        <v>224</v>
      </c>
      <c r="D49" s="18" t="s">
        <v>223</v>
      </c>
    </row>
    <row r="50" spans="2:4" ht="15">
      <c r="B50" s="18" t="s">
        <v>225</v>
      </c>
      <c r="D50" s="18" t="s">
        <v>223</v>
      </c>
    </row>
    <row r="51" spans="2:4" ht="15">
      <c r="B51" s="18" t="s">
        <v>226</v>
      </c>
      <c r="D51" s="18" t="s">
        <v>223</v>
      </c>
    </row>
    <row r="52" spans="2:4" ht="15">
      <c r="B52" s="18" t="s">
        <v>227</v>
      </c>
      <c r="D52" s="18" t="s">
        <v>223</v>
      </c>
    </row>
    <row r="53" spans="2:4" ht="15">
      <c r="B53" s="18" t="s">
        <v>228</v>
      </c>
      <c r="D53" s="18" t="s">
        <v>223</v>
      </c>
    </row>
    <row r="54" spans="2:4" ht="15">
      <c r="B54" s="18" t="s">
        <v>229</v>
      </c>
      <c r="D54" s="18" t="s">
        <v>223</v>
      </c>
    </row>
    <row r="55" spans="2:4" ht="15">
      <c r="B55" s="18" t="s">
        <v>230</v>
      </c>
      <c r="D55" s="18" t="s">
        <v>223</v>
      </c>
    </row>
    <row r="56" ht="15">
      <c r="B56" s="18" t="s">
        <v>231</v>
      </c>
    </row>
  </sheetData>
  <sheetProtection password="CC9F" sheet="1"/>
  <mergeCells count="11">
    <mergeCell ref="S6:S7"/>
    <mergeCell ref="B31:S31"/>
    <mergeCell ref="B32:S32"/>
    <mergeCell ref="A1:S1"/>
    <mergeCell ref="A3:S3"/>
    <mergeCell ref="A6:A7"/>
    <mergeCell ref="B6:B7"/>
    <mergeCell ref="C6:G6"/>
    <mergeCell ref="H6:L6"/>
    <mergeCell ref="M6:Q6"/>
    <mergeCell ref="R6:R7"/>
  </mergeCells>
  <printOptions/>
  <pageMargins left="0.6299212598425197" right="0.2362204724409449" top="0.7480314960629921" bottom="0.1968503937007874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2017-07-06T11:16:43Z</dcterms:modified>
  <cp:category/>
  <cp:version/>
  <cp:contentType/>
  <cp:contentStatus/>
</cp:coreProperties>
</file>