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4805" windowHeight="7710" activeTab="9"/>
  </bookViews>
  <sheets>
    <sheet name="ДП 1 кл" sheetId="1" r:id="rId1"/>
    <sheet name="ДП Л 2 кл" sheetId="2" r:id="rId2"/>
    <sheet name="ДПГ К 2 кл" sheetId="3" r:id="rId3"/>
    <sheet name="ДПГ К 3 кл " sheetId="4" r:id="rId4"/>
    <sheet name="турсам" sheetId="5" r:id="rId5"/>
    <sheet name="видео" sheetId="6" r:id="rId6"/>
    <sheet name="КТМ" sheetId="7" r:id="rId7"/>
    <sheet name="ТВТ" sheetId="8" r:id="rId8"/>
    <sheet name="край" sheetId="9" r:id="rId9"/>
    <sheet name="СпО" sheetId="10" r:id="rId10"/>
  </sheets>
  <definedNames>
    <definedName name="_xlnm._FilterDatabase" localSheetId="0" hidden="1">'ДП 1 кл'!$A$5:$K$48</definedName>
    <definedName name="_xlnm._FilterDatabase" localSheetId="1" hidden="1">'ДП Л 2 кл'!$A$5:$Q$131</definedName>
    <definedName name="_xlnm._FilterDatabase" localSheetId="2" hidden="1">'ДПГ К 2 кл'!$A$5:$P$60</definedName>
    <definedName name="_xlnm._FilterDatabase" localSheetId="3" hidden="1">'ДПГ К 3 кл '!$A$6:$R$22</definedName>
    <definedName name="_xlnm._FilterDatabase" localSheetId="9" hidden="1">'СпО'!$A$6:$M$33</definedName>
  </definedNames>
  <calcPr fullCalcOnLoad="1"/>
</workbook>
</file>

<file path=xl/sharedStrings.xml><?xml version="1.0" encoding="utf-8"?>
<sst xmlns="http://schemas.openxmlformats.org/spreadsheetml/2006/main" count="1361" uniqueCount="521">
  <si>
    <t>Новикова Злата</t>
  </si>
  <si>
    <t>Жучкова Ольга</t>
  </si>
  <si>
    <t>Титкова Анна</t>
  </si>
  <si>
    <t>Басина Мария</t>
  </si>
  <si>
    <t>Хрустикова Диана</t>
  </si>
  <si>
    <t>Павлинова Екатерина</t>
  </si>
  <si>
    <t>ж 12</t>
  </si>
  <si>
    <t>м 12</t>
  </si>
  <si>
    <t>№п/п</t>
  </si>
  <si>
    <t>Фамилия, имя</t>
  </si>
  <si>
    <t>ГР</t>
  </si>
  <si>
    <t>Квал</t>
  </si>
  <si>
    <t>Место</t>
  </si>
  <si>
    <t>Иванов Алексей</t>
  </si>
  <si>
    <t>Путяков Даниил</t>
  </si>
  <si>
    <t>м 14</t>
  </si>
  <si>
    <t>Ефимов Илья</t>
  </si>
  <si>
    <t>Моисеенков Максим</t>
  </si>
  <si>
    <t>Колганов Никита</t>
  </si>
  <si>
    <t>Балбышкин Кирилл</t>
  </si>
  <si>
    <t>Макаров Андрей</t>
  </si>
  <si>
    <t>Цуцкиридзе Леван</t>
  </si>
  <si>
    <t>Вязьма</t>
  </si>
  <si>
    <t>Лазарев Илия</t>
  </si>
  <si>
    <t>Акашкин Михаил</t>
  </si>
  <si>
    <t>Лапыкин Артем</t>
  </si>
  <si>
    <t>Борисов Эмиль</t>
  </si>
  <si>
    <t>Рубилов Игорь</t>
  </si>
  <si>
    <t>Чуприна Тимофей</t>
  </si>
  <si>
    <t>ж 14</t>
  </si>
  <si>
    <t>Дмитриева Юлия</t>
  </si>
  <si>
    <t>Новодугинский р-н</t>
  </si>
  <si>
    <t>Ковшер Стефания</t>
  </si>
  <si>
    <t>Монастырщинский р-н</t>
  </si>
  <si>
    <t>Миренкова Полина</t>
  </si>
  <si>
    <t>Спиридонова Анна</t>
  </si>
  <si>
    <t>Назаркина Алена</t>
  </si>
  <si>
    <t>Амбросенкова Дарья</t>
  </si>
  <si>
    <t>Дувиряк Лидия</t>
  </si>
  <si>
    <t>Трифонова Екатерина</t>
  </si>
  <si>
    <t>Мирошникова Жанна</t>
  </si>
  <si>
    <t>Богачева Екатерина</t>
  </si>
  <si>
    <t>м 16</t>
  </si>
  <si>
    <t>Карпенков Дмитрий</t>
  </si>
  <si>
    <t>Курашевич Олег</t>
  </si>
  <si>
    <t>Баранов Даниил</t>
  </si>
  <si>
    <t>Степанов Дмитрий</t>
  </si>
  <si>
    <t>Миренков Владислав</t>
  </si>
  <si>
    <t>Скоморохов Тимур</t>
  </si>
  <si>
    <t>ж 16</t>
  </si>
  <si>
    <t>Ефремов Дмитрий</t>
  </si>
  <si>
    <t>ж 18</t>
  </si>
  <si>
    <t>м 18</t>
  </si>
  <si>
    <t>Территория</t>
  </si>
  <si>
    <t>КП</t>
  </si>
  <si>
    <t>Савченкова Елена</t>
  </si>
  <si>
    <t>КП - 6</t>
  </si>
  <si>
    <t>КП - 10</t>
  </si>
  <si>
    <t>КП - 7</t>
  </si>
  <si>
    <t>КП - 9</t>
  </si>
  <si>
    <t>Гл. секретарь</t>
  </si>
  <si>
    <t>Глухарева И.И.</t>
  </si>
  <si>
    <t>№</t>
  </si>
  <si>
    <t>Слёт юных туристов Смоленской области</t>
  </si>
  <si>
    <t>Команда</t>
  </si>
  <si>
    <t>Разряд</t>
  </si>
  <si>
    <t>Беговое время</t>
  </si>
  <si>
    <t>Абрис</t>
  </si>
  <si>
    <t>м</t>
  </si>
  <si>
    <t>2ю</t>
  </si>
  <si>
    <t>б/р</t>
  </si>
  <si>
    <t>3ю</t>
  </si>
  <si>
    <t>3/1ю</t>
  </si>
  <si>
    <t xml:space="preserve"> - 138% -</t>
  </si>
  <si>
    <t>1ю</t>
  </si>
  <si>
    <t>Время</t>
  </si>
  <si>
    <t>Штрафы</t>
  </si>
  <si>
    <t>Результат</t>
  </si>
  <si>
    <t>Пилигрим-2</t>
  </si>
  <si>
    <t>Феникс, Мольгино</t>
  </si>
  <si>
    <t xml:space="preserve">Абрис </t>
  </si>
  <si>
    <t>Гл. судья</t>
  </si>
  <si>
    <t>Листратенкова Е.П.</t>
  </si>
  <si>
    <t>Ирбис, Смоленск</t>
  </si>
  <si>
    <t>Азимут, Смоленск</t>
  </si>
  <si>
    <t>ЦДЮТиЭ, Смоленск</t>
  </si>
  <si>
    <t>Ур. Новосёлки Демидовского района</t>
  </si>
  <si>
    <t>Протокол конкурса краеведов</t>
  </si>
  <si>
    <t xml:space="preserve">№ </t>
  </si>
  <si>
    <t>Баллы</t>
  </si>
  <si>
    <t>№ п/п</t>
  </si>
  <si>
    <t>Девушки</t>
  </si>
  <si>
    <t>Юноши</t>
  </si>
  <si>
    <t>Слет юных туристов Смоленской области</t>
  </si>
  <si>
    <t>Протокол конкурса "Представление команд"</t>
  </si>
  <si>
    <t>№ пп</t>
  </si>
  <si>
    <t>судья 1</t>
  </si>
  <si>
    <t>судья 2</t>
  </si>
  <si>
    <t>судья 3</t>
  </si>
  <si>
    <t>Итого</t>
  </si>
  <si>
    <t>Содержание</t>
  </si>
  <si>
    <t>Оригинальность</t>
  </si>
  <si>
    <t>Оформление</t>
  </si>
  <si>
    <t>Качество</t>
  </si>
  <si>
    <t>Критерии оценки:</t>
  </si>
  <si>
    <t>-</t>
  </si>
  <si>
    <t>содержание выступления;</t>
  </si>
  <si>
    <t xml:space="preserve">оригинальность (использование нестандартных форм построения программы);  </t>
  </si>
  <si>
    <t>оформление выступления (костюмы, атрибуты, реквизиты, музыкальное сопровождение и т.д.);</t>
  </si>
  <si>
    <t xml:space="preserve">качество исполнения (согласованность действий участников, логичность построения программы, использование различных творческих жанров, эмоциональность, артистизм).  </t>
  </si>
  <si>
    <t>Каждый критерий оценивается от 0 до 10 баллов.</t>
  </si>
  <si>
    <t>Смоленский р-н (Волоковая)</t>
  </si>
  <si>
    <t xml:space="preserve"> - </t>
  </si>
  <si>
    <t>Смоленская район (Богородицкое) в/к</t>
  </si>
  <si>
    <t xml:space="preserve">Рославльский район </t>
  </si>
  <si>
    <t>Вяземский район - 2</t>
  </si>
  <si>
    <t>младшая</t>
  </si>
  <si>
    <t>Смоленск-1</t>
  </si>
  <si>
    <t>МБОУ СШ № 39 г. Смоленска</t>
  </si>
  <si>
    <t>Ирбис-32</t>
  </si>
  <si>
    <t>ОГБОУКШИ "СФККК"</t>
  </si>
  <si>
    <t>Колобок (Смоленск)</t>
  </si>
  <si>
    <t>Велижский район</t>
  </si>
  <si>
    <t>старшая</t>
  </si>
  <si>
    <t>Вяземский район - 1</t>
  </si>
  <si>
    <t>Демидовский район (Пржевальское)</t>
  </si>
  <si>
    <t>Пилигрим-1</t>
  </si>
  <si>
    <t>Новодугинский район</t>
  </si>
  <si>
    <t>Смоленский р-н (Пригорское)</t>
  </si>
  <si>
    <t>Смоленский район (Дивасы)</t>
  </si>
  <si>
    <t>Абрис (МБУ ДО ЦДЮТиЭ г. Смоленска)</t>
  </si>
  <si>
    <t>Монастырщинский район</t>
  </si>
  <si>
    <t>Участники</t>
  </si>
  <si>
    <t>Старт</t>
  </si>
  <si>
    <t>Финиш</t>
  </si>
  <si>
    <t>Отсечка</t>
  </si>
  <si>
    <t>Штраф за КП</t>
  </si>
  <si>
    <t>Навесная переправа</t>
  </si>
  <si>
    <t>Вериткальный маятник</t>
  </si>
  <si>
    <t>Спуск</t>
  </si>
  <si>
    <t>Бревно</t>
  </si>
  <si>
    <t>Подъем</t>
  </si>
  <si>
    <t>Траверс</t>
  </si>
  <si>
    <t>Блок</t>
  </si>
  <si>
    <t>Превышение ОКВ</t>
  </si>
  <si>
    <t>Протокол по виду "Контрольно-туристический маршрут"</t>
  </si>
  <si>
    <t>ПЗ</t>
  </si>
  <si>
    <t>УЗЛЫ</t>
  </si>
  <si>
    <t>Протокол конкурса видеороликов</t>
  </si>
  <si>
    <t>Группа</t>
  </si>
  <si>
    <t>Штраф</t>
  </si>
  <si>
    <t>Стартовое время</t>
  </si>
  <si>
    <t>Финишное время</t>
  </si>
  <si>
    <t>Квалификационный ранг не определялся</t>
  </si>
  <si>
    <t>Квалификационный ранг - 6,6</t>
  </si>
  <si>
    <t>Квалификационный ранг - 30,3</t>
  </si>
  <si>
    <t>Квалификационный ранг - 34,8</t>
  </si>
  <si>
    <t xml:space="preserve"> - 117% -</t>
  </si>
  <si>
    <t xml:space="preserve"> - 132% -</t>
  </si>
  <si>
    <t xml:space="preserve"> - 105% - </t>
  </si>
  <si>
    <t xml:space="preserve"> - 135% -</t>
  </si>
  <si>
    <t xml:space="preserve"> - 154% -</t>
  </si>
  <si>
    <t xml:space="preserve"> - 158% -</t>
  </si>
  <si>
    <t xml:space="preserve"> - 108% - </t>
  </si>
  <si>
    <t>Квалификационный ранг - 34,6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</si>
  <si>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</si>
  <si>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судья 4</t>
  </si>
  <si>
    <t>28.06-01.07.2018</t>
  </si>
  <si>
    <t>Штр. Вр.</t>
  </si>
  <si>
    <t>Результ.</t>
  </si>
  <si>
    <t>Парал. перила</t>
  </si>
  <si>
    <t>№ уч</t>
  </si>
  <si>
    <t>Вся делегация</t>
  </si>
  <si>
    <t>Руднянский р-н, "Катюша"</t>
  </si>
  <si>
    <t>Демидовский район</t>
  </si>
  <si>
    <t>Пол</t>
  </si>
  <si>
    <t>ж</t>
  </si>
  <si>
    <t>Мельникова Ксения</t>
  </si>
  <si>
    <t>Бобкова Ульяна</t>
  </si>
  <si>
    <t xml:space="preserve">Курочкина Анастасия </t>
  </si>
  <si>
    <t>Мостокалова Кристина</t>
  </si>
  <si>
    <t>Горанская Анастасия</t>
  </si>
  <si>
    <t>Дивасы</t>
  </si>
  <si>
    <t>Ирбис (СШ № 32)</t>
  </si>
  <si>
    <t>Спасатели</t>
  </si>
  <si>
    <t>Бабкин Андрей</t>
  </si>
  <si>
    <t>Карпенков Андрей</t>
  </si>
  <si>
    <t>Дорогобужский р-н</t>
  </si>
  <si>
    <t>Лепешко Павел</t>
  </si>
  <si>
    <t>Евсеев Евгений</t>
  </si>
  <si>
    <t xml:space="preserve">Наумов Федор </t>
  </si>
  <si>
    <t>Столбиков Егор</t>
  </si>
  <si>
    <t>Зарайский Александр</t>
  </si>
  <si>
    <t>Сердюк Марк</t>
  </si>
  <si>
    <t xml:space="preserve">Песков Никита </t>
  </si>
  <si>
    <t>Новиков Михаил</t>
  </si>
  <si>
    <t xml:space="preserve">Коваленков Марк </t>
  </si>
  <si>
    <t>Липилин Никита</t>
  </si>
  <si>
    <t>Ковалев Ярослав</t>
  </si>
  <si>
    <t>Колосков Дмитрий</t>
  </si>
  <si>
    <t xml:space="preserve">Гуськова Анна </t>
  </si>
  <si>
    <t>Волоковская СШ</t>
  </si>
  <si>
    <t>Воловик Светлана</t>
  </si>
  <si>
    <t xml:space="preserve">Конурова Валерия </t>
  </si>
  <si>
    <t>Ринг Наталья</t>
  </si>
  <si>
    <t>Орлова Маргарита</t>
  </si>
  <si>
    <t>Ефимова Ксения</t>
  </si>
  <si>
    <t>Романишина Анастасия</t>
  </si>
  <si>
    <t xml:space="preserve">Касаткина Екатерина </t>
  </si>
  <si>
    <t xml:space="preserve">Шевченко Кирилл </t>
  </si>
  <si>
    <t xml:space="preserve">Чурсин Дмитрий </t>
  </si>
  <si>
    <t>Егоров Тимофей</t>
  </si>
  <si>
    <t>Фарафонов Олег</t>
  </si>
  <si>
    <t>Перепелкин Андрей</t>
  </si>
  <si>
    <t>Леонченков Артём</t>
  </si>
  <si>
    <t xml:space="preserve">Кореньков Никита </t>
  </si>
  <si>
    <t>Морозов Артём</t>
  </si>
  <si>
    <t>Арчаков Александр</t>
  </si>
  <si>
    <t>Анисимова Елизавета</t>
  </si>
  <si>
    <t>Исаенко Алина</t>
  </si>
  <si>
    <t>Иванова Елизавета</t>
  </si>
  <si>
    <t>Германова Дарья</t>
  </si>
  <si>
    <t>Краснощёкова Анастасия</t>
  </si>
  <si>
    <t xml:space="preserve">Белашкина Ульяна </t>
  </si>
  <si>
    <t>Кузьменко Кирилл</t>
  </si>
  <si>
    <t>Ахремцов Павел</t>
  </si>
  <si>
    <t xml:space="preserve">Спасатели </t>
  </si>
  <si>
    <t>Железняков Никита</t>
  </si>
  <si>
    <t xml:space="preserve">Малышев Дмитрий </t>
  </si>
  <si>
    <t>Зыков Кирилл</t>
  </si>
  <si>
    <t>Соловьёв Андрей</t>
  </si>
  <si>
    <t>Веселов Андрей</t>
  </si>
  <si>
    <t>Дьяченко Дмитрий</t>
  </si>
  <si>
    <t>Христюха Арсений</t>
  </si>
  <si>
    <t>Сумма штрафов</t>
  </si>
  <si>
    <t>Юров Егор</t>
  </si>
  <si>
    <t>Кочеткова Елизавета</t>
  </si>
  <si>
    <t xml:space="preserve">Степанова Анастасия </t>
  </si>
  <si>
    <t xml:space="preserve">Иванов Александр </t>
  </si>
  <si>
    <t xml:space="preserve">Байков Игорь </t>
  </si>
  <si>
    <t>Новиков Илья</t>
  </si>
  <si>
    <t xml:space="preserve">Золотарёв Павел </t>
  </si>
  <si>
    <t>Переправа 0</t>
  </si>
  <si>
    <t>Ильиных Нина</t>
  </si>
  <si>
    <t>Судья 1 - Ганыч</t>
  </si>
  <si>
    <t>Судья 2 - Глухарева И.И.</t>
  </si>
  <si>
    <t>Судья 3 -Самсонова И.И.</t>
  </si>
  <si>
    <t>Судья 4 - Терещенко А.А.</t>
  </si>
  <si>
    <t>Судья 1</t>
  </si>
  <si>
    <t>Судья 2</t>
  </si>
  <si>
    <t>Судья 3</t>
  </si>
  <si>
    <t>Судья 4</t>
  </si>
  <si>
    <t xml:space="preserve">Боровик Владислава </t>
  </si>
  <si>
    <t xml:space="preserve">Лепешко Алена </t>
  </si>
  <si>
    <t>Максименкова Анастасия</t>
  </si>
  <si>
    <t>Балбышкина Екатерина</t>
  </si>
  <si>
    <t>Листратенкова Злата</t>
  </si>
  <si>
    <t>СШ 32</t>
  </si>
  <si>
    <t>Гурова Екатерина</t>
  </si>
  <si>
    <t>Силина София</t>
  </si>
  <si>
    <t>Недашковская Дарья</t>
  </si>
  <si>
    <t xml:space="preserve">Соколова Вероника </t>
  </si>
  <si>
    <t>Ильющенков Илья</t>
  </si>
  <si>
    <t xml:space="preserve">Герасев Артемий </t>
  </si>
  <si>
    <t>Рачев Руслан</t>
  </si>
  <si>
    <t>Копыт Степан</t>
  </si>
  <si>
    <t xml:space="preserve">Якунькин Вадим </t>
  </si>
  <si>
    <t>Носенков Влад</t>
  </si>
  <si>
    <t>Голенцов Семен</t>
  </si>
  <si>
    <t>Морозов Богдан</t>
  </si>
  <si>
    <t>Козлов Артём</t>
  </si>
  <si>
    <t xml:space="preserve">Гуськов Иван </t>
  </si>
  <si>
    <t>Павлючков Артем</t>
  </si>
  <si>
    <t>Маметченков Виктор</t>
  </si>
  <si>
    <t>Зайцев Владимир</t>
  </si>
  <si>
    <t>Сесилятин Максим</t>
  </si>
  <si>
    <t>Прометей, ДНР</t>
  </si>
  <si>
    <t>Искра, Демидовский район</t>
  </si>
  <si>
    <t>Капитонов Платон</t>
  </si>
  <si>
    <t>Феникс,Мольгино</t>
  </si>
  <si>
    <t>Протокол результатов открытых областных соревнований "Юный спасатель (водник)"</t>
  </si>
  <si>
    <t>Ахремцов П., Иванова Е., Кузьменко К., Соловьёв А.</t>
  </si>
  <si>
    <t>Бабкин А., Фарафонов О., Боровик В., Железняков Н.</t>
  </si>
  <si>
    <t xml:space="preserve">Амбросенкова Д.,Иванов А.,Карпенков Д., Перепелкин </t>
  </si>
  <si>
    <t>Касаткина Е.,Трифонова Е.,Цуцкиридзе Л.,Чуприна Т</t>
  </si>
  <si>
    <t>Дмитриева Ю.,Ковшер С.,Курашевич О.,Степанов Д</t>
  </si>
  <si>
    <t>СШ № 32 - 1</t>
  </si>
  <si>
    <t>Голенцов С.,Копыт С., Горанская А.,Максименкова А.</t>
  </si>
  <si>
    <t>СШ № 32 - 3</t>
  </si>
  <si>
    <t>СШ № 32 - 2</t>
  </si>
  <si>
    <t>Дорогобужский р-н 1</t>
  </si>
  <si>
    <t>Мельникова К.,Ефимова К.,Орлова М., Капитонов П.</t>
  </si>
  <si>
    <t>Дьяченко Д.,Романишина А., Христюха А., Малышев Д.</t>
  </si>
  <si>
    <t>Зыков К., Краснощёкова А., Ильиных Н., Золотарёв П</t>
  </si>
  <si>
    <t>Новиков И., Иванов А., Степанова А., Байков И.</t>
  </si>
  <si>
    <t>Параллельки</t>
  </si>
  <si>
    <t>НП</t>
  </si>
  <si>
    <t>ОКВ - 3 часа</t>
  </si>
  <si>
    <t>Штраф за КП - 10б.</t>
  </si>
  <si>
    <t>Карпенков,Иванов, Амбросенкова, Перепелкин</t>
  </si>
  <si>
    <t>Савченкова, Мирошникова, Кочеткова</t>
  </si>
  <si>
    <t>Колганов, Белашкина, Веселов, Спиридонова</t>
  </si>
  <si>
    <t>Володин, Скоморохов Т.</t>
  </si>
  <si>
    <t>Исаенко, Анисимова, Капитонов</t>
  </si>
  <si>
    <t>Юров, Малышев</t>
  </si>
  <si>
    <t>Липилин, Евсеев, Карпенков</t>
  </si>
  <si>
    <t>Лапыкин, Рубилов</t>
  </si>
  <si>
    <t>Макаров, Ефимов,Моисеенков</t>
  </si>
  <si>
    <t>Новикова, Гуськов, Гуськова</t>
  </si>
  <si>
    <t>Герасёв, Лепешко, Якунькин</t>
  </si>
  <si>
    <t>Басина, Балбышкина,Хрустикова</t>
  </si>
  <si>
    <t>Столбиков, Лепешко А.</t>
  </si>
  <si>
    <t>СШ № 32</t>
  </si>
  <si>
    <t>Максименкова, Горанская, Мостокалова</t>
  </si>
  <si>
    <t>Сердюк, Ковалёв, Силина, Зайцев</t>
  </si>
  <si>
    <t>Бобкова</t>
  </si>
  <si>
    <t>Жучкова</t>
  </si>
  <si>
    <t>% от рез-та побед-ля</t>
  </si>
  <si>
    <t>Вып. норм-в</t>
  </si>
  <si>
    <t>Квалификационный ранг -  32,1</t>
  </si>
  <si>
    <t xml:space="preserve">2 - </t>
  </si>
  <si>
    <t>2ю -</t>
  </si>
  <si>
    <t xml:space="preserve">3/1ю - </t>
  </si>
  <si>
    <t>Квалификационный ранг - 3,3</t>
  </si>
  <si>
    <t xml:space="preserve">2ю - </t>
  </si>
  <si>
    <t xml:space="preserve"> </t>
  </si>
  <si>
    <t>Квалификационный ранг - 12</t>
  </si>
  <si>
    <t>3/1ю -</t>
  </si>
  <si>
    <t>Квалификационный ранг - 2,4</t>
  </si>
  <si>
    <t>Квалификационный ранг -  24</t>
  </si>
  <si>
    <t>Квалификационный ранг -  36,2</t>
  </si>
  <si>
    <t>Квалификационный ранг - 60,4</t>
  </si>
  <si>
    <t>Квалификационный ранг -  3,2</t>
  </si>
  <si>
    <t xml:space="preserve"> -</t>
  </si>
  <si>
    <t>3,3,3ю,3ю</t>
  </si>
  <si>
    <t>б/р,б/р,3,б/р</t>
  </si>
  <si>
    <t>б/р,б/р,б/р,б/р</t>
  </si>
  <si>
    <t>2ю,3,б/р,б/р</t>
  </si>
  <si>
    <t>3,б/р,3,3</t>
  </si>
  <si>
    <t>Наумов Ф.,Песков Н.,Коваленков М., Курочкина А.</t>
  </si>
  <si>
    <t>3,3,3,3</t>
  </si>
  <si>
    <t>1,1,2,2</t>
  </si>
  <si>
    <t>2,2,3ю,б/р</t>
  </si>
  <si>
    <t>2,2,2,2</t>
  </si>
  <si>
    <t>3ю,3ю,3ю,б/р</t>
  </si>
  <si>
    <t>Квалификационный ранг - 51,3</t>
  </si>
  <si>
    <t xml:space="preserve">Дивасы  </t>
  </si>
  <si>
    <t xml:space="preserve">СШ 32 </t>
  </si>
  <si>
    <t xml:space="preserve">Демидовский район </t>
  </si>
  <si>
    <t xml:space="preserve">Азимут, Смоленск </t>
  </si>
  <si>
    <t>КП - 5</t>
  </si>
  <si>
    <t xml:space="preserve">Титкова Анна                          </t>
  </si>
  <si>
    <t xml:space="preserve">Жучкова Ольга                                 </t>
  </si>
  <si>
    <t xml:space="preserve">Боровик Владислава                         </t>
  </si>
  <si>
    <t xml:space="preserve">Новикова Злата                    </t>
  </si>
  <si>
    <t xml:space="preserve">Соколова Вероника                            </t>
  </si>
  <si>
    <t xml:space="preserve">Максименкова Анастасия                </t>
  </si>
  <si>
    <t xml:space="preserve">Бобкова Ульяна                     </t>
  </si>
  <si>
    <t xml:space="preserve">Силина София                                   </t>
  </si>
  <si>
    <t xml:space="preserve">Горанская Анастасия                   </t>
  </si>
  <si>
    <t xml:space="preserve">Гуськова Анна                       </t>
  </si>
  <si>
    <t xml:space="preserve">Гурова Екатерина                               </t>
  </si>
  <si>
    <t xml:space="preserve">Курочкина Анастасия                  </t>
  </si>
  <si>
    <t xml:space="preserve">Листратенкова Злата       </t>
  </si>
  <si>
    <t xml:space="preserve">Орлова Маргарита                     </t>
  </si>
  <si>
    <t xml:space="preserve">Мостокалова Кристина                             </t>
  </si>
  <si>
    <t xml:space="preserve">Дувиряк Лидия                             </t>
  </si>
  <si>
    <t xml:space="preserve">Мельникова Ксения                    </t>
  </si>
  <si>
    <t xml:space="preserve">Амбросенкова Дарья                     </t>
  </si>
  <si>
    <t xml:space="preserve">Миренкова Полина               </t>
  </si>
  <si>
    <t xml:space="preserve">Павлинова Екатерина                     </t>
  </si>
  <si>
    <t xml:space="preserve">Дмитриева Юлия                        </t>
  </si>
  <si>
    <t xml:space="preserve">Богачева Екатерина                     </t>
  </si>
  <si>
    <t xml:space="preserve">Кочеткова Елизавета                            </t>
  </si>
  <si>
    <t xml:space="preserve">Савченкова Елена                                 </t>
  </si>
  <si>
    <t xml:space="preserve">Спиридонова Анна                       </t>
  </si>
  <si>
    <t xml:space="preserve">Белашкина Ульяна                       </t>
  </si>
  <si>
    <t xml:space="preserve">Германова Дарья                       </t>
  </si>
  <si>
    <t xml:space="preserve">Ковшер Стефания                    </t>
  </si>
  <si>
    <t xml:space="preserve">Краснощёкова Анастасия                  </t>
  </si>
  <si>
    <t xml:space="preserve">Степанова Анастасия                 </t>
  </si>
  <si>
    <t xml:space="preserve">Мирошникова Жанна                          </t>
  </si>
  <si>
    <t>КП - 12</t>
  </si>
  <si>
    <t xml:space="preserve">Исаенко Алина  </t>
  </si>
  <si>
    <t xml:space="preserve">Анисимова Елизавета        </t>
  </si>
  <si>
    <t xml:space="preserve">Дорогобужский р-н </t>
  </si>
  <si>
    <t xml:space="preserve">Сердюк Марк                                        </t>
  </si>
  <si>
    <t xml:space="preserve">Ковалев Ярослав                                   </t>
  </si>
  <si>
    <t xml:space="preserve">Якунькин Вадим                        </t>
  </si>
  <si>
    <t xml:space="preserve">Гуськов Иван                         </t>
  </si>
  <si>
    <t xml:space="preserve">Столбиков Егор                        </t>
  </si>
  <si>
    <t xml:space="preserve">Герасев Артемий                    </t>
  </si>
  <si>
    <t xml:space="preserve">Лепешко Павел                      </t>
  </si>
  <si>
    <t xml:space="preserve">Копыт Степан                          </t>
  </si>
  <si>
    <t xml:space="preserve">Евсеев Евгений                         </t>
  </si>
  <si>
    <t xml:space="preserve">Голенцов Семен                         </t>
  </si>
  <si>
    <t xml:space="preserve">Маметченков Виктор                                </t>
  </si>
  <si>
    <t xml:space="preserve">Дорогобужский р-н  </t>
  </si>
  <si>
    <t>Квалификационный ранг - 62</t>
  </si>
  <si>
    <t xml:space="preserve">КП - 8 </t>
  </si>
  <si>
    <t xml:space="preserve"> СШ 32 </t>
  </si>
  <si>
    <t xml:space="preserve">Зарайский Александр               </t>
  </si>
  <si>
    <t xml:space="preserve">Акашкин Михаил      </t>
  </si>
  <si>
    <t xml:space="preserve">Новиков Михаил       </t>
  </si>
  <si>
    <t xml:space="preserve">Балбышкин Кирилл      </t>
  </si>
  <si>
    <t xml:space="preserve">Перепелкин Андрей           </t>
  </si>
  <si>
    <t xml:space="preserve">Борисов Эмиль                    </t>
  </si>
  <si>
    <t xml:space="preserve">Колосков Дмитрий     </t>
  </si>
  <si>
    <t xml:space="preserve">Песков Никита         </t>
  </si>
  <si>
    <t xml:space="preserve">Липилин Никита       </t>
  </si>
  <si>
    <t xml:space="preserve">Бабкин Андрей                         </t>
  </si>
  <si>
    <t xml:space="preserve">Ирбис (СШ № 32) </t>
  </si>
  <si>
    <t xml:space="preserve">Иванов Алексей                  </t>
  </si>
  <si>
    <t xml:space="preserve">Скоморохов Тимур                    </t>
  </si>
  <si>
    <t xml:space="preserve">Рубилов Игорь       </t>
  </si>
  <si>
    <t xml:space="preserve">Иванов Александр      </t>
  </si>
  <si>
    <t xml:space="preserve">Юров Егор                           </t>
  </si>
  <si>
    <t xml:space="preserve">Степанов Дмитрий      </t>
  </si>
  <si>
    <t xml:space="preserve">Малышев Дмитрий                 </t>
  </si>
  <si>
    <t xml:space="preserve">Байков Игорь                           </t>
  </si>
  <si>
    <t xml:space="preserve">Моисеенков Максим </t>
  </si>
  <si>
    <t xml:space="preserve">Ефимов Илья                       </t>
  </si>
  <si>
    <t xml:space="preserve">Карпенков Дмитрий           </t>
  </si>
  <si>
    <t xml:space="preserve">Лапыкин Артем             </t>
  </si>
  <si>
    <t xml:space="preserve">Новиков Илья                    </t>
  </si>
  <si>
    <t xml:space="preserve">Колганов Никита                  </t>
  </si>
  <si>
    <t xml:space="preserve">Веселов Андрей             </t>
  </si>
  <si>
    <t xml:space="preserve">Макаров Андрей                     </t>
  </si>
  <si>
    <t>КП - 14</t>
  </si>
  <si>
    <t xml:space="preserve">Новодугинский р-н </t>
  </si>
  <si>
    <t xml:space="preserve">Курашевич Олег              </t>
  </si>
  <si>
    <t xml:space="preserve">Баранов Даниил      </t>
  </si>
  <si>
    <t xml:space="preserve">Миренков Владислав     </t>
  </si>
  <si>
    <t xml:space="preserve">Зыков Кирилл         </t>
  </si>
  <si>
    <t>мл</t>
  </si>
  <si>
    <t>ст</t>
  </si>
  <si>
    <t>Старшая группа (2000-2003 г.р.)</t>
  </si>
  <si>
    <t>Младшая группа (2004-2006 г.р.)</t>
  </si>
  <si>
    <t>Девушки (2007 г.р. и моложе)</t>
  </si>
  <si>
    <t>Юноши (2007 г.р. и моложе)</t>
  </si>
  <si>
    <t>Младшая группа (2005-2006 г.р.)</t>
  </si>
  <si>
    <t>Средняя группа (2003-2004 г.р.)</t>
  </si>
  <si>
    <t>Старшая группа (2000-2002 г.р.)</t>
  </si>
  <si>
    <t>3 -</t>
  </si>
  <si>
    <t>Разряды</t>
  </si>
  <si>
    <t xml:space="preserve">Вып. норм-в </t>
  </si>
  <si>
    <t>Средняя группа (2004-2005 г.р.)</t>
  </si>
  <si>
    <t>Младшая группа (2006 г.р. и моложе)</t>
  </si>
  <si>
    <t>2,2,3,3</t>
  </si>
  <si>
    <t>2,3,2ю,б/р</t>
  </si>
  <si>
    <t>2,2,2,3</t>
  </si>
  <si>
    <t>3,3,б/р,б/р</t>
  </si>
  <si>
    <t>2,2,3ю,3ю</t>
  </si>
  <si>
    <t>3,б/р,б/р,б/р</t>
  </si>
  <si>
    <t>3,1ю,б/р,б/р</t>
  </si>
  <si>
    <t>Демидовский р-н</t>
  </si>
  <si>
    <t>Велижский р-н</t>
  </si>
  <si>
    <t>Динамит, Велижский р-н</t>
  </si>
  <si>
    <t>ВТО, Велижский р-н</t>
  </si>
  <si>
    <t>Руднянский р-н</t>
  </si>
  <si>
    <t>Искра-2, Демидовский р-н</t>
  </si>
  <si>
    <t>Искра-1, Демидовский р-н</t>
  </si>
  <si>
    <t>Вязьма-2</t>
  </si>
  <si>
    <t>Вязьма-1</t>
  </si>
  <si>
    <t>Волоковская СШ-1</t>
  </si>
  <si>
    <t>ЦДЮТиЭ-1, Смоленск</t>
  </si>
  <si>
    <t>Дорогобужский р-н-1</t>
  </si>
  <si>
    <t>Волоковская СШ-2</t>
  </si>
  <si>
    <t>Дорогобужский р-н-2</t>
  </si>
  <si>
    <t>ЦДЮТиЭ-3, Смоленск</t>
  </si>
  <si>
    <t>ЦДЮТиЭ-2, Смоленск</t>
  </si>
  <si>
    <t>Искра, Демидовский р-н</t>
  </si>
  <si>
    <t>Ирбис-1, Смоленск</t>
  </si>
  <si>
    <t>Ирбис-2, Смоленск</t>
  </si>
  <si>
    <t>Ирбис-4, Смоленск</t>
  </si>
  <si>
    <t>Ирбис-3, Смоленск</t>
  </si>
  <si>
    <t>Ирбис 1, Смоленск</t>
  </si>
  <si>
    <t>Воловик С.,Егоров Т., Леонченков А., Кореньков Н.</t>
  </si>
  <si>
    <t>Анисимова Е.,Исаенко А., Мирошникова Ж.,Савченкова Е</t>
  </si>
  <si>
    <t>Чурсин Д.,Борисов Э., Балбышкин К.,Павлинова Е.</t>
  </si>
  <si>
    <t>Баранов Д.,Ефремов Д., Миренков В.,Миренкова П.</t>
  </si>
  <si>
    <t>Дувиряк Л.,Лапыкин А., Рубилов И.,Морозов А.</t>
  </si>
  <si>
    <t>Титкова А.,Моисеенков М., Ефимов И., Макаров А.</t>
  </si>
  <si>
    <t>Дмитриева Ю.,Ковшер С., Курашевич О.,Степанов Д</t>
  </si>
  <si>
    <t>Лазарев И.,Назаркина А., Конурова В., Шевченко К.</t>
  </si>
  <si>
    <t>Скоморохов Т.,Богачева Е., Юров Е.,Малышев Д.</t>
  </si>
  <si>
    <t>Касаткина Е.,Трифонова Е., Цуцкиридзе Л.,Чуприна Т</t>
  </si>
  <si>
    <t>Евсеев Е.,Бобкова У., Карпенков А.,Липилин Н.</t>
  </si>
  <si>
    <t>Жучкова О.,Ильющенков И., Рачев Р., Арчаков А.</t>
  </si>
  <si>
    <t>Сердюк М.,Зайцев В., Ковалев Я.,Силина С.</t>
  </si>
  <si>
    <t>Гуськова А.,Новикова З., Гуськов И., Якунькин В.</t>
  </si>
  <si>
    <t xml:space="preserve">Наумов Ф.,Песков Н., Коваленков М.,  Курочкина </t>
  </si>
  <si>
    <t>Сердюк М., Зайцев В., Ковалев Я.,  Силина С.</t>
  </si>
  <si>
    <t>Зарайский А.,Мостокалова К., Колосков Д.,Новиков М.</t>
  </si>
  <si>
    <t>Лепешко П.,Столбиков Е., Лепешко А.,Герасев А.</t>
  </si>
  <si>
    <t>Гурова Е.,Маметченков В., Сесилятин М.,Павлючков А.</t>
  </si>
  <si>
    <t>Веселов А., Колганов Н., Спиридонова А., Балашкина У.</t>
  </si>
  <si>
    <t>Пырхалев О., Седнева А., Гавриленков И., Алексеенкова А.</t>
  </si>
  <si>
    <t>Евсеев Е.,Бобкова У., Карпенков А., Липилин Н.</t>
  </si>
  <si>
    <t>Лазарев И.,Назаркина А., Конурова В.,Шевченко К.</t>
  </si>
  <si>
    <t xml:space="preserve">Амбросенкова Д.,Иванов А., Карпенков Д., Перепелкин </t>
  </si>
  <si>
    <t>Веселов А.,Колганов Н., Спиридонова А.,Белашкина У.</t>
  </si>
  <si>
    <t>Жучкова О.,Ильющенков И., Рачев Р.,Арчаков А.</t>
  </si>
  <si>
    <t>Хрустикова Д.,Листратенкова З., Басина М.,Балбышкина Е.</t>
  </si>
  <si>
    <t>Гуськова А.,Новикова З.,Гуськов И., Якунькин В.</t>
  </si>
  <si>
    <t xml:space="preserve">Протокол результатов по виду "Дистанция-пешеходная-группа" короткая, 2 класс; код ВРВС 0840251811Я  </t>
  </si>
  <si>
    <r>
      <t>Протокол результатов по виду "Дистанция-пешеходная-группа</t>
    </r>
    <r>
      <rPr>
        <sz val="12"/>
        <rFont val="Times New Roman"/>
        <family val="1"/>
      </rPr>
      <t xml:space="preserve">" короткая, 3 класс; код ВРВС 0840251811Я  </t>
    </r>
  </si>
  <si>
    <t>3,2ю,б/р,б/р</t>
  </si>
  <si>
    <t>Азимут-2, Смоленск</t>
  </si>
  <si>
    <t>Дорогобужский р-н-3</t>
  </si>
  <si>
    <t>Абрис-1</t>
  </si>
  <si>
    <t>Абрис-2</t>
  </si>
  <si>
    <t xml:space="preserve">Протокол результатов по виду "Дистанция-пешеходная" короткая, 2 класс; код ВРВС 0840091811Я  </t>
  </si>
  <si>
    <t xml:space="preserve">Протокол результатов по виду "Дистанция-пешеходная" короткая, 1 класс; код ВРВС 0840091811Я  </t>
  </si>
  <si>
    <t>Вып</t>
  </si>
  <si>
    <t>Протокол результатов Первенства по спортивному ориентированию, 0830021811Я</t>
  </si>
  <si>
    <t>КВ - 60 мин.</t>
  </si>
  <si>
    <t>Квалификационный уровень - 24</t>
  </si>
  <si>
    <t>Квалификационный уровень не определялся</t>
  </si>
  <si>
    <t>Квалификационный уровень - 55</t>
  </si>
  <si>
    <t>Квалификационный ранг - 90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</si>
</sst>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:ss.0;@"/>
    <numFmt numFmtId="165" formatCode="0.0"/>
    <numFmt numFmtId="166" formatCode="[$-F400]h:mm:ss\ AM/PM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sz val="14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2"/>
      <color indexed="9"/>
      <name val="Times New Roman"/>
      <family val="1"/>
    </font>
    <font>
      <sz val="11"/>
      <color indexed="22"/>
      <name val="Calibri"/>
      <family val="2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1"/>
      <color theme="0" tint="-0.1499900072813034"/>
      <name val="Calibri"/>
      <family val="2"/>
    </font>
    <font>
      <sz val="12"/>
      <color theme="0" tint="-0.1499900072813034"/>
      <name val="Times New Roman"/>
      <family val="1"/>
    </font>
    <font>
      <sz val="12"/>
      <color theme="0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315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left" vertical="center" wrapText="1"/>
    </xf>
    <xf numFmtId="0" fontId="66" fillId="0" borderId="0" xfId="0" applyFont="1" applyFill="1" applyBorder="1" applyAlignment="1">
      <alignment/>
    </xf>
    <xf numFmtId="0" fontId="66" fillId="0" borderId="10" xfId="0" applyFont="1" applyBorder="1" applyAlignment="1">
      <alignment horizontal="center"/>
    </xf>
    <xf numFmtId="0" fontId="1" fillId="0" borderId="0" xfId="52">
      <alignment/>
      <protection/>
    </xf>
    <xf numFmtId="0" fontId="5" fillId="0" borderId="0" xfId="52" applyFont="1">
      <alignment/>
      <protection/>
    </xf>
    <xf numFmtId="14" fontId="2" fillId="0" borderId="0" xfId="52" applyNumberFormat="1" applyFont="1" applyAlignment="1">
      <alignment horizontal="left"/>
      <protection/>
    </xf>
    <xf numFmtId="0" fontId="2" fillId="0" borderId="0" xfId="52" applyFont="1" applyAlignment="1">
      <alignment horizontal="left"/>
      <protection/>
    </xf>
    <xf numFmtId="0" fontId="2" fillId="0" borderId="0" xfId="52" applyFont="1">
      <alignment/>
      <protection/>
    </xf>
    <xf numFmtId="0" fontId="6" fillId="0" borderId="10" xfId="52" applyFont="1" applyBorder="1" applyAlignment="1">
      <alignment horizontal="center" vertical="center"/>
      <protection/>
    </xf>
    <xf numFmtId="0" fontId="6" fillId="0" borderId="10" xfId="52" applyFont="1" applyFill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center"/>
      <protection/>
    </xf>
    <xf numFmtId="0" fontId="2" fillId="0" borderId="10" xfId="52" applyFont="1" applyBorder="1">
      <alignment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1" fillId="0" borderId="10" xfId="52" applyBorder="1">
      <alignment/>
      <protection/>
    </xf>
    <xf numFmtId="0" fontId="5" fillId="33" borderId="10" xfId="52" applyFont="1" applyFill="1" applyBorder="1" applyAlignment="1">
      <alignment horizontal="center"/>
      <protection/>
    </xf>
    <xf numFmtId="0" fontId="5" fillId="0" borderId="10" xfId="52" applyFont="1" applyBorder="1">
      <alignment/>
      <protection/>
    </xf>
    <xf numFmtId="0" fontId="5" fillId="33" borderId="0" xfId="52" applyFont="1" applyFill="1" applyBorder="1">
      <alignment/>
      <protection/>
    </xf>
    <xf numFmtId="0" fontId="7" fillId="0" borderId="0" xfId="52" applyFont="1">
      <alignment/>
      <protection/>
    </xf>
    <xf numFmtId="0" fontId="5" fillId="33" borderId="0" xfId="52" applyFont="1" applyFill="1" applyBorder="1" applyAlignment="1">
      <alignment horizontal="right"/>
      <protection/>
    </xf>
    <xf numFmtId="47" fontId="5" fillId="33" borderId="0" xfId="52" applyNumberFormat="1" applyFont="1" applyFill="1" applyBorder="1" applyAlignment="1">
      <alignment horizontal="center"/>
      <protection/>
    </xf>
    <xf numFmtId="0" fontId="1" fillId="0" borderId="0" xfId="52" applyBorder="1">
      <alignment/>
      <protection/>
    </xf>
    <xf numFmtId="0" fontId="2" fillId="0" borderId="0" xfId="52" applyFont="1" applyBorder="1">
      <alignment/>
      <protection/>
    </xf>
    <xf numFmtId="0" fontId="5" fillId="0" borderId="10" xfId="53" applyFont="1" applyBorder="1" applyAlignment="1">
      <alignment horizontal="left"/>
      <protection/>
    </xf>
    <xf numFmtId="164" fontId="5" fillId="0" borderId="10" xfId="52" applyNumberFormat="1" applyFont="1" applyBorder="1">
      <alignment/>
      <protection/>
    </xf>
    <xf numFmtId="0" fontId="5" fillId="0" borderId="0" xfId="53" applyFont="1" applyBorder="1" applyAlignment="1">
      <alignment horizontal="left"/>
      <protection/>
    </xf>
    <xf numFmtId="0" fontId="5" fillId="0" borderId="0" xfId="52" applyFont="1" applyBorder="1" applyAlignment="1">
      <alignment horizontal="center"/>
      <protection/>
    </xf>
    <xf numFmtId="0" fontId="5" fillId="0" borderId="10" xfId="53" applyFont="1" applyFill="1" applyBorder="1" applyAlignment="1">
      <alignment horizontal="left"/>
      <protection/>
    </xf>
    <xf numFmtId="0" fontId="7" fillId="0" borderId="10" xfId="52" applyFont="1" applyBorder="1">
      <alignment/>
      <protection/>
    </xf>
    <xf numFmtId="0" fontId="5" fillId="0" borderId="0" xfId="53" applyFont="1" applyFill="1" applyBorder="1" applyAlignment="1">
      <alignment horizontal="left"/>
      <protection/>
    </xf>
    <xf numFmtId="0" fontId="2" fillId="0" borderId="10" xfId="52" applyFont="1" applyBorder="1" applyAlignment="1">
      <alignment horizontal="center"/>
      <protection/>
    </xf>
    <xf numFmtId="0" fontId="2" fillId="0" borderId="0" xfId="52" applyFont="1" applyAlignment="1">
      <alignment horizontal="center"/>
      <protection/>
    </xf>
    <xf numFmtId="0" fontId="5" fillId="33" borderId="10" xfId="52" applyFont="1" applyFill="1" applyBorder="1">
      <alignment/>
      <protection/>
    </xf>
    <xf numFmtId="0" fontId="9" fillId="0" borderId="0" xfId="52" applyFont="1" applyBorder="1" applyAlignment="1">
      <alignment vertical="center"/>
      <protection/>
    </xf>
    <xf numFmtId="0" fontId="3" fillId="0" borderId="0" xfId="52" applyFont="1" applyAlignment="1">
      <alignment/>
      <protection/>
    </xf>
    <xf numFmtId="0" fontId="1" fillId="0" borderId="0" xfId="52" applyAlignment="1">
      <alignment horizontal="center"/>
      <protection/>
    </xf>
    <xf numFmtId="0" fontId="4" fillId="0" borderId="10" xfId="52" applyFont="1" applyBorder="1" applyAlignment="1">
      <alignment vertical="center"/>
      <protection/>
    </xf>
    <xf numFmtId="0" fontId="4" fillId="0" borderId="10" xfId="52" applyFont="1" applyBorder="1" applyAlignment="1">
      <alignment horizontal="center" vertical="center"/>
      <protection/>
    </xf>
    <xf numFmtId="0" fontId="6" fillId="0" borderId="10" xfId="53" applyFont="1" applyBorder="1" applyAlignment="1">
      <alignment horizontal="center" vertical="center"/>
      <protection/>
    </xf>
    <xf numFmtId="0" fontId="2" fillId="0" borderId="10" xfId="52" applyFont="1" applyBorder="1" applyAlignment="1">
      <alignment horizontal="center" vertical="center"/>
      <protection/>
    </xf>
    <xf numFmtId="0" fontId="5" fillId="0" borderId="11" xfId="53" applyFont="1" applyBorder="1" applyAlignment="1">
      <alignment horizontal="right"/>
      <protection/>
    </xf>
    <xf numFmtId="0" fontId="5" fillId="0" borderId="10" xfId="53" applyFont="1" applyBorder="1" applyAlignment="1">
      <alignment horizontal="center"/>
      <protection/>
    </xf>
    <xf numFmtId="0" fontId="5" fillId="0" borderId="11" xfId="53" applyFont="1" applyFill="1" applyBorder="1" applyAlignment="1">
      <alignment horizontal="left"/>
      <protection/>
    </xf>
    <xf numFmtId="0" fontId="2" fillId="0" borderId="11" xfId="52" applyFont="1" applyFill="1" applyBorder="1">
      <alignment/>
      <protection/>
    </xf>
    <xf numFmtId="0" fontId="2" fillId="0" borderId="10" xfId="52" applyFont="1" applyFill="1" applyBorder="1">
      <alignment/>
      <protection/>
    </xf>
    <xf numFmtId="0" fontId="6" fillId="0" borderId="0" xfId="53" applyFont="1" applyBorder="1" applyAlignment="1">
      <alignment horizontal="right"/>
      <protection/>
    </xf>
    <xf numFmtId="0" fontId="5" fillId="0" borderId="0" xfId="53" applyFont="1" applyBorder="1" applyAlignment="1">
      <alignment horizontal="right"/>
      <protection/>
    </xf>
    <xf numFmtId="0" fontId="1" fillId="0" borderId="0" xfId="52" applyAlignment="1">
      <alignment horizontal="center" vertical="center"/>
      <protection/>
    </xf>
    <xf numFmtId="0" fontId="2" fillId="0" borderId="0" xfId="53" applyFont="1" applyFill="1" applyBorder="1" applyAlignment="1">
      <alignment horizontal="left"/>
      <protection/>
    </xf>
    <xf numFmtId="0" fontId="2" fillId="0" borderId="0" xfId="52" applyFont="1" applyFill="1" applyBorder="1">
      <alignment/>
      <protection/>
    </xf>
    <xf numFmtId="47" fontId="2" fillId="0" borderId="0" xfId="52" applyNumberFormat="1" applyFont="1">
      <alignment/>
      <protection/>
    </xf>
    <xf numFmtId="0" fontId="2" fillId="0" borderId="0" xfId="52" applyFont="1" applyBorder="1" applyAlignment="1">
      <alignment horizontal="center"/>
      <protection/>
    </xf>
    <xf numFmtId="0" fontId="5" fillId="33" borderId="0" xfId="52" applyFont="1" applyFill="1" applyBorder="1" applyAlignment="1">
      <alignment horizontal="center"/>
      <protection/>
    </xf>
    <xf numFmtId="0" fontId="5" fillId="0" borderId="11" xfId="52" applyFont="1" applyBorder="1" applyAlignment="1">
      <alignment horizontal="center"/>
      <protection/>
    </xf>
    <xf numFmtId="0" fontId="11" fillId="0" borderId="0" xfId="52" applyFont="1">
      <alignment/>
      <protection/>
    </xf>
    <xf numFmtId="0" fontId="12" fillId="0" borderId="10" xfId="52" applyFont="1" applyFill="1" applyBorder="1" applyAlignment="1">
      <alignment horizontal="center" vertical="center" textRotation="90" wrapText="1"/>
      <protection/>
    </xf>
    <xf numFmtId="0" fontId="2" fillId="0" borderId="10" xfId="52" applyFont="1" applyBorder="1" applyAlignment="1">
      <alignment/>
      <protection/>
    </xf>
    <xf numFmtId="0" fontId="2" fillId="0" borderId="0" xfId="52" applyFont="1" applyBorder="1" applyAlignment="1">
      <alignment horizontal="center" vertical="center"/>
      <protection/>
    </xf>
    <xf numFmtId="0" fontId="5" fillId="33" borderId="0" xfId="52" applyFont="1" applyFill="1" applyBorder="1" applyAlignment="1">
      <alignment/>
      <protection/>
    </xf>
    <xf numFmtId="0" fontId="6" fillId="0" borderId="0" xfId="52" applyFont="1" applyBorder="1" applyAlignment="1">
      <alignment horizontal="center" vertical="center"/>
      <protection/>
    </xf>
    <xf numFmtId="0" fontId="9" fillId="0" borderId="0" xfId="52" applyFont="1" applyBorder="1" applyAlignment="1">
      <alignment horizontal="center" vertical="center"/>
      <protection/>
    </xf>
    <xf numFmtId="0" fontId="6" fillId="0" borderId="0" xfId="52" applyFont="1" applyFill="1" applyBorder="1" applyAlignment="1">
      <alignment horizontal="center" vertical="center" wrapText="1"/>
      <protection/>
    </xf>
    <xf numFmtId="47" fontId="2" fillId="0" borderId="0" xfId="52" applyNumberFormat="1" applyFont="1" applyBorder="1">
      <alignment/>
      <protection/>
    </xf>
    <xf numFmtId="0" fontId="5" fillId="0" borderId="0" xfId="52" applyFont="1" applyFill="1" applyBorder="1" applyAlignment="1">
      <alignment horizontal="center" vertical="center" wrapText="1"/>
      <protection/>
    </xf>
    <xf numFmtId="47" fontId="2" fillId="33" borderId="0" xfId="52" applyNumberFormat="1" applyFont="1" applyFill="1" applyBorder="1">
      <alignment/>
      <protection/>
    </xf>
    <xf numFmtId="0" fontId="5" fillId="33" borderId="10" xfId="52" applyFont="1" applyFill="1" applyBorder="1" applyAlignment="1">
      <alignment horizontal="center" vertical="center"/>
      <protection/>
    </xf>
    <xf numFmtId="0" fontId="2" fillId="0" borderId="0" xfId="52" applyFont="1" applyAlignment="1">
      <alignment horizontal="center"/>
      <protection/>
    </xf>
    <xf numFmtId="0" fontId="1" fillId="0" borderId="0" xfId="52" applyAlignment="1">
      <alignment horizontal="center"/>
      <protection/>
    </xf>
    <xf numFmtId="0" fontId="64" fillId="0" borderId="0" xfId="52" applyFont="1">
      <alignment/>
      <protection/>
    </xf>
    <xf numFmtId="0" fontId="13" fillId="0" borderId="0" xfId="52" applyFont="1">
      <alignment/>
      <protection/>
    </xf>
    <xf numFmtId="21" fontId="1" fillId="0" borderId="0" xfId="52" applyNumberFormat="1">
      <alignment/>
      <protection/>
    </xf>
    <xf numFmtId="0" fontId="1" fillId="0" borderId="0" xfId="52" applyFill="1" applyBorder="1">
      <alignment/>
      <protection/>
    </xf>
    <xf numFmtId="0" fontId="2" fillId="0" borderId="10" xfId="52" applyFont="1" applyBorder="1" applyAlignment="1">
      <alignment horizontal="center" vertical="center" textRotation="90"/>
      <protection/>
    </xf>
    <xf numFmtId="0" fontId="2" fillId="0" borderId="10" xfId="52" applyFont="1" applyBorder="1" applyAlignment="1">
      <alignment horizontal="center" vertical="center" textRotation="90" wrapText="1"/>
      <protection/>
    </xf>
    <xf numFmtId="0" fontId="5" fillId="34" borderId="10" xfId="52" applyFont="1" applyFill="1" applyBorder="1" applyAlignment="1">
      <alignment horizontal="center" vertical="center" textRotation="90" wrapText="1"/>
      <protection/>
    </xf>
    <xf numFmtId="0" fontId="5" fillId="10" borderId="10" xfId="52" applyFont="1" applyFill="1" applyBorder="1" applyAlignment="1">
      <alignment horizontal="center" vertical="center" textRotation="90" wrapText="1"/>
      <protection/>
    </xf>
    <xf numFmtId="0" fontId="5" fillId="33" borderId="10" xfId="52" applyFont="1" applyFill="1" applyBorder="1" applyAlignment="1">
      <alignment horizontal="center" vertical="center" textRotation="90" wrapText="1"/>
      <protection/>
    </xf>
    <xf numFmtId="0" fontId="1" fillId="33" borderId="0" xfId="52" applyFill="1" applyAlignment="1">
      <alignment horizontal="center" vertical="center"/>
      <protection/>
    </xf>
    <xf numFmtId="21" fontId="2" fillId="0" borderId="10" xfId="52" applyNumberFormat="1" applyFont="1" applyBorder="1" applyAlignment="1">
      <alignment horizontal="center" vertical="center"/>
      <protection/>
    </xf>
    <xf numFmtId="1" fontId="5" fillId="0" borderId="10" xfId="52" applyNumberFormat="1" applyFont="1" applyFill="1" applyBorder="1">
      <alignment/>
      <protection/>
    </xf>
    <xf numFmtId="1" fontId="2" fillId="35" borderId="10" xfId="52" applyNumberFormat="1" applyFont="1" applyFill="1" applyBorder="1">
      <alignment/>
      <protection/>
    </xf>
    <xf numFmtId="1" fontId="5" fillId="33" borderId="10" xfId="52" applyNumberFormat="1" applyFont="1" applyFill="1" applyBorder="1">
      <alignment/>
      <protection/>
    </xf>
    <xf numFmtId="0" fontId="5" fillId="0" borderId="0" xfId="52" applyFont="1" applyBorder="1">
      <alignment/>
      <protection/>
    </xf>
    <xf numFmtId="1" fontId="2" fillId="35" borderId="10" xfId="52" applyNumberFormat="1" applyFont="1" applyFill="1" applyBorder="1" applyAlignment="1">
      <alignment horizontal="center"/>
      <protection/>
    </xf>
    <xf numFmtId="1" fontId="5" fillId="36" borderId="10" xfId="52" applyNumberFormat="1" applyFont="1" applyFill="1" applyBorder="1">
      <alignment/>
      <protection/>
    </xf>
    <xf numFmtId="0" fontId="5" fillId="0" borderId="10" xfId="52" applyFont="1" applyFill="1" applyBorder="1">
      <alignment/>
      <protection/>
    </xf>
    <xf numFmtId="0" fontId="0" fillId="0" borderId="0" xfId="52" applyFont="1">
      <alignment/>
      <protection/>
    </xf>
    <xf numFmtId="0" fontId="15" fillId="0" borderId="0" xfId="52" applyFont="1" applyBorder="1" applyAlignment="1">
      <alignment horizontal="center"/>
      <protection/>
    </xf>
    <xf numFmtId="0" fontId="6" fillId="0" borderId="10" xfId="52" applyFont="1" applyBorder="1" applyAlignment="1">
      <alignment horizontal="center" vertical="center" wrapText="1"/>
      <protection/>
    </xf>
    <xf numFmtId="0" fontId="69" fillId="0" borderId="0" xfId="52" applyFont="1" applyAlignment="1">
      <alignment horizontal="center"/>
      <protection/>
    </xf>
    <xf numFmtId="0" fontId="69" fillId="0" borderId="0" xfId="52" applyFont="1">
      <alignment/>
      <protection/>
    </xf>
    <xf numFmtId="0" fontId="70" fillId="0" borderId="0" xfId="52" applyFont="1" applyBorder="1" applyAlignment="1">
      <alignment vertical="center"/>
      <protection/>
    </xf>
    <xf numFmtId="0" fontId="71" fillId="0" borderId="0" xfId="52" applyFont="1" applyBorder="1" applyAlignment="1">
      <alignment horizontal="center" vertical="center"/>
      <protection/>
    </xf>
    <xf numFmtId="0" fontId="69" fillId="0" borderId="0" xfId="52" applyFont="1" applyBorder="1" applyAlignment="1">
      <alignment horizontal="center"/>
      <protection/>
    </xf>
    <xf numFmtId="0" fontId="2" fillId="0" borderId="0" xfId="52" applyFont="1" applyBorder="1" applyAlignment="1">
      <alignment horizontal="center" vertical="center" wrapText="1"/>
      <protection/>
    </xf>
    <xf numFmtId="0" fontId="12" fillId="0" borderId="0" xfId="52" applyFont="1" applyBorder="1" applyAlignment="1">
      <alignment horizontal="center" vertical="center" textRotation="90" wrapText="1"/>
      <protection/>
    </xf>
    <xf numFmtId="0" fontId="12" fillId="0" borderId="0" xfId="52" applyFont="1" applyFill="1" applyBorder="1" applyAlignment="1">
      <alignment horizontal="center" vertical="center" textRotation="90" wrapText="1"/>
      <protection/>
    </xf>
    <xf numFmtId="0" fontId="66" fillId="0" borderId="0" xfId="52" applyFont="1" applyBorder="1" applyAlignment="1">
      <alignment horizontal="center" vertical="center" wrapText="1"/>
      <protection/>
    </xf>
    <xf numFmtId="0" fontId="2" fillId="0" borderId="0" xfId="52" applyFont="1" applyBorder="1" applyAlignment="1">
      <alignment/>
      <protection/>
    </xf>
    <xf numFmtId="0" fontId="12" fillId="0" borderId="10" xfId="52" applyFont="1" applyBorder="1" applyAlignment="1">
      <alignment horizontal="center" vertical="center" textRotation="90" wrapText="1"/>
      <protection/>
    </xf>
    <xf numFmtId="0" fontId="66" fillId="0" borderId="10" xfId="52" applyFont="1" applyBorder="1" applyAlignment="1">
      <alignment horizontal="center"/>
      <protection/>
    </xf>
    <xf numFmtId="0" fontId="66" fillId="0" borderId="0" xfId="52" applyFont="1" applyBorder="1" applyAlignment="1">
      <alignment horizontal="center"/>
      <protection/>
    </xf>
    <xf numFmtId="0" fontId="12" fillId="33" borderId="0" xfId="52" applyFont="1" applyFill="1" applyBorder="1" applyAlignment="1">
      <alignment horizontal="center" vertical="center" textRotation="90" wrapText="1"/>
      <protection/>
    </xf>
    <xf numFmtId="0" fontId="5" fillId="0" borderId="10" xfId="52" applyFont="1" applyFill="1" applyBorder="1" applyAlignment="1">
      <alignment horizontal="center"/>
      <protection/>
    </xf>
    <xf numFmtId="0" fontId="5" fillId="0" borderId="10" xfId="53" applyFont="1" applyFill="1" applyBorder="1" applyAlignment="1">
      <alignment horizontal="center"/>
      <protection/>
    </xf>
    <xf numFmtId="0" fontId="2" fillId="0" borderId="10" xfId="52" applyFont="1" applyFill="1" applyBorder="1" applyAlignment="1">
      <alignment horizontal="center"/>
      <protection/>
    </xf>
    <xf numFmtId="0" fontId="1" fillId="0" borderId="10" xfId="52" applyBorder="1" applyAlignment="1">
      <alignment horizontal="center"/>
      <protection/>
    </xf>
    <xf numFmtId="165" fontId="1" fillId="0" borderId="0" xfId="52" applyNumberFormat="1">
      <alignment/>
      <protection/>
    </xf>
    <xf numFmtId="0" fontId="0" fillId="0" borderId="10" xfId="0" applyBorder="1" applyAlignment="1">
      <alignment/>
    </xf>
    <xf numFmtId="0" fontId="68" fillId="0" borderId="0" xfId="0" applyFont="1" applyFill="1" applyBorder="1" applyAlignment="1">
      <alignment horizontal="center" vertical="center" wrapText="1"/>
    </xf>
    <xf numFmtId="0" fontId="66" fillId="0" borderId="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72" fillId="0" borderId="0" xfId="52" applyFont="1">
      <alignment/>
      <protection/>
    </xf>
    <xf numFmtId="0" fontId="73" fillId="0" borderId="0" xfId="52" applyFont="1">
      <alignment/>
      <protection/>
    </xf>
    <xf numFmtId="0" fontId="74" fillId="0" borderId="0" xfId="52" applyFont="1" applyBorder="1">
      <alignment/>
      <protection/>
    </xf>
    <xf numFmtId="0" fontId="74" fillId="0" borderId="0" xfId="52" applyFont="1" applyBorder="1" applyAlignment="1">
      <alignment horizontal="center"/>
      <protection/>
    </xf>
    <xf numFmtId="0" fontId="74" fillId="33" borderId="0" xfId="52" applyFont="1" applyFill="1" applyBorder="1" applyAlignment="1">
      <alignment horizontal="right"/>
      <protection/>
    </xf>
    <xf numFmtId="47" fontId="74" fillId="33" borderId="0" xfId="52" applyNumberFormat="1" applyFont="1" applyFill="1" applyBorder="1" applyAlignment="1">
      <alignment horizontal="center"/>
      <protection/>
    </xf>
    <xf numFmtId="0" fontId="50" fillId="0" borderId="0" xfId="52" applyFont="1">
      <alignment/>
      <protection/>
    </xf>
    <xf numFmtId="47" fontId="74" fillId="0" borderId="0" xfId="52" applyNumberFormat="1" applyFont="1">
      <alignment/>
      <protection/>
    </xf>
    <xf numFmtId="0" fontId="74" fillId="33" borderId="0" xfId="52" applyFont="1" applyFill="1" applyBorder="1">
      <alignment/>
      <protection/>
    </xf>
    <xf numFmtId="47" fontId="74" fillId="0" borderId="0" xfId="52" applyNumberFormat="1" applyFont="1" applyBorder="1" applyAlignment="1">
      <alignment horizontal="center"/>
      <protection/>
    </xf>
    <xf numFmtId="47" fontId="74" fillId="0" borderId="0" xfId="52" applyNumberFormat="1" applyFont="1" applyAlignment="1">
      <alignment horizontal="center"/>
      <protection/>
    </xf>
    <xf numFmtId="0" fontId="74" fillId="0" borderId="0" xfId="53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  <xf numFmtId="0" fontId="2" fillId="0" borderId="0" xfId="52" applyFont="1" applyAlignment="1">
      <alignment horizontal="center"/>
      <protection/>
    </xf>
    <xf numFmtId="164" fontId="2" fillId="0" borderId="0" xfId="52" applyNumberFormat="1" applyFont="1">
      <alignment/>
      <protection/>
    </xf>
    <xf numFmtId="1" fontId="2" fillId="0" borderId="10" xfId="52" applyNumberFormat="1" applyFont="1" applyBorder="1">
      <alignment/>
      <protection/>
    </xf>
    <xf numFmtId="0" fontId="6" fillId="0" borderId="12" xfId="52" applyFont="1" applyFill="1" applyBorder="1" applyAlignment="1">
      <alignment horizontal="center" vertical="center" wrapText="1"/>
      <protection/>
    </xf>
    <xf numFmtId="0" fontId="5" fillId="35" borderId="10" xfId="52" applyFont="1" applyFill="1" applyBorder="1" applyAlignment="1">
      <alignment horizontal="left"/>
      <protection/>
    </xf>
    <xf numFmtId="0" fontId="5" fillId="0" borderId="10" xfId="52" applyFont="1" applyFill="1" applyBorder="1" applyAlignment="1">
      <alignment horizontal="left" vertical="center" wrapText="1"/>
      <protection/>
    </xf>
    <xf numFmtId="0" fontId="2" fillId="33" borderId="10" xfId="52" applyFont="1" applyFill="1" applyBorder="1">
      <alignment/>
      <protection/>
    </xf>
    <xf numFmtId="14" fontId="5" fillId="0" borderId="10" xfId="52" applyNumberFormat="1" applyFont="1" applyFill="1" applyBorder="1" applyAlignment="1">
      <alignment horizontal="center"/>
      <protection/>
    </xf>
    <xf numFmtId="0" fontId="5" fillId="35" borderId="10" xfId="52" applyFont="1" applyFill="1" applyBorder="1" applyAlignment="1">
      <alignment horizontal="left" vertical="center" wrapText="1"/>
      <protection/>
    </xf>
    <xf numFmtId="0" fontId="5" fillId="0" borderId="10" xfId="53" applyFont="1" applyBorder="1">
      <alignment/>
      <protection/>
    </xf>
    <xf numFmtId="0" fontId="0" fillId="0" borderId="10" xfId="0" applyBorder="1" applyAlignment="1">
      <alignment horizontal="center"/>
    </xf>
    <xf numFmtId="0" fontId="5" fillId="0" borderId="10" xfId="52" applyFont="1" applyFill="1" applyBorder="1" applyAlignment="1">
      <alignment horizontal="left" vertical="center"/>
      <protection/>
    </xf>
    <xf numFmtId="0" fontId="5" fillId="33" borderId="10" xfId="52" applyFont="1" applyFill="1" applyBorder="1" applyAlignment="1">
      <alignment horizontal="left"/>
      <protection/>
    </xf>
    <xf numFmtId="0" fontId="5" fillId="0" borderId="10" xfId="52" applyFont="1" applyFill="1" applyBorder="1" applyAlignment="1">
      <alignment horizontal="left"/>
      <protection/>
    </xf>
    <xf numFmtId="0" fontId="5" fillId="0" borderId="10" xfId="53" applyFont="1" applyFill="1" applyBorder="1">
      <alignment/>
      <protection/>
    </xf>
    <xf numFmtId="0" fontId="5" fillId="0" borderId="10" xfId="52" applyFont="1" applyFill="1" applyBorder="1" applyAlignment="1">
      <alignment horizontal="center" vertical="center"/>
      <protection/>
    </xf>
    <xf numFmtId="0" fontId="66" fillId="0" borderId="10" xfId="52" applyFont="1" applyFill="1" applyBorder="1" applyAlignment="1">
      <alignment horizontal="center"/>
      <protection/>
    </xf>
    <xf numFmtId="0" fontId="5" fillId="0" borderId="10" xfId="53" applyFont="1" applyBorder="1" applyAlignment="1">
      <alignment/>
      <protection/>
    </xf>
    <xf numFmtId="0" fontId="5" fillId="0" borderId="10" xfId="53" applyFont="1" applyFill="1" applyBorder="1" applyAlignment="1">
      <alignment/>
      <protection/>
    </xf>
    <xf numFmtId="0" fontId="5" fillId="35" borderId="10" xfId="52" applyFont="1" applyFill="1" applyBorder="1" applyAlignment="1">
      <alignment horizontal="center"/>
      <protection/>
    </xf>
    <xf numFmtId="0" fontId="66" fillId="0" borderId="10" xfId="52" applyFont="1" applyFill="1" applyBorder="1" applyAlignment="1">
      <alignment horizontal="center" vertical="center" wrapText="1"/>
      <protection/>
    </xf>
    <xf numFmtId="0" fontId="66" fillId="33" borderId="10" xfId="52" applyFont="1" applyFill="1" applyBorder="1" applyAlignment="1">
      <alignment horizontal="center"/>
      <protection/>
    </xf>
    <xf numFmtId="0" fontId="0" fillId="33" borderId="10" xfId="0" applyFill="1" applyBorder="1" applyAlignment="1">
      <alignment horizontal="center"/>
    </xf>
    <xf numFmtId="21" fontId="2" fillId="0" borderId="0" xfId="52" applyNumberFormat="1" applyFont="1">
      <alignment/>
      <protection/>
    </xf>
    <xf numFmtId="21" fontId="2" fillId="0" borderId="10" xfId="52" applyNumberFormat="1" applyFont="1" applyBorder="1">
      <alignment/>
      <protection/>
    </xf>
    <xf numFmtId="1" fontId="2" fillId="0" borderId="10" xfId="52" applyNumberFormat="1" applyFont="1" applyFill="1" applyBorder="1">
      <alignment/>
      <protection/>
    </xf>
    <xf numFmtId="1" fontId="5" fillId="0" borderId="10" xfId="52" applyNumberFormat="1" applyFont="1" applyBorder="1">
      <alignment/>
      <protection/>
    </xf>
    <xf numFmtId="14" fontId="2" fillId="0" borderId="11" xfId="52" applyNumberFormat="1" applyFont="1" applyBorder="1" applyAlignment="1">
      <alignment/>
      <protection/>
    </xf>
    <xf numFmtId="14" fontId="2" fillId="0" borderId="13" xfId="52" applyNumberFormat="1" applyFont="1" applyBorder="1" applyAlignment="1">
      <alignment/>
      <protection/>
    </xf>
    <xf numFmtId="0" fontId="5" fillId="0" borderId="10" xfId="52" applyFont="1" applyFill="1" applyBorder="1" applyAlignment="1">
      <alignment/>
      <protection/>
    </xf>
    <xf numFmtId="0" fontId="2" fillId="0" borderId="10" xfId="52" applyFont="1" applyFill="1" applyBorder="1" applyAlignment="1">
      <alignment/>
      <protection/>
    </xf>
    <xf numFmtId="0" fontId="66" fillId="0" borderId="10" xfId="52" applyFont="1" applyBorder="1" applyAlignment="1">
      <alignment horizontal="center" vertical="center"/>
      <protection/>
    </xf>
    <xf numFmtId="21" fontId="5" fillId="35" borderId="10" xfId="52" applyNumberFormat="1" applyFont="1" applyFill="1" applyBorder="1" applyAlignment="1">
      <alignment horizontal="left"/>
      <protection/>
    </xf>
    <xf numFmtId="0" fontId="5" fillId="35" borderId="10" xfId="52" applyFont="1" applyFill="1" applyBorder="1" applyAlignment="1">
      <alignment horizontal="center" vertical="center"/>
      <protection/>
    </xf>
    <xf numFmtId="0" fontId="24" fillId="0" borderId="10" xfId="52" applyFont="1" applyFill="1" applyBorder="1" applyAlignment="1">
      <alignment horizontal="center" vertical="center" wrapText="1"/>
      <protection/>
    </xf>
    <xf numFmtId="0" fontId="2" fillId="0" borderId="0" xfId="52" applyFont="1" applyAlignment="1">
      <alignment horizontal="center"/>
      <protection/>
    </xf>
    <xf numFmtId="0" fontId="2" fillId="0" borderId="0" xfId="52" applyFont="1" applyAlignment="1">
      <alignment horizontal="center"/>
      <protection/>
    </xf>
    <xf numFmtId="0" fontId="5" fillId="0" borderId="11" xfId="52" applyFont="1" applyBorder="1">
      <alignment/>
      <protection/>
    </xf>
    <xf numFmtId="0" fontId="25" fillId="35" borderId="10" xfId="52" applyFont="1" applyFill="1" applyBorder="1" applyAlignment="1">
      <alignment horizontal="left" wrapText="1"/>
      <protection/>
    </xf>
    <xf numFmtId="47" fontId="2" fillId="33" borderId="10" xfId="52" applyNumberFormat="1" applyFont="1" applyFill="1" applyBorder="1">
      <alignment/>
      <protection/>
    </xf>
    <xf numFmtId="21" fontId="2" fillId="0" borderId="10" xfId="52" applyNumberFormat="1" applyFont="1" applyBorder="1" applyAlignment="1">
      <alignment horizontal="center"/>
      <protection/>
    </xf>
    <xf numFmtId="0" fontId="2" fillId="0" borderId="0" xfId="52" applyFont="1" applyAlignment="1">
      <alignment horizontal="center"/>
      <protection/>
    </xf>
    <xf numFmtId="0" fontId="2" fillId="0" borderId="0" xfId="52" applyFont="1" applyAlignment="1">
      <alignment horizontal="center" wrapText="1"/>
      <protection/>
    </xf>
    <xf numFmtId="0" fontId="2" fillId="0" borderId="14" xfId="52" applyFont="1" applyBorder="1" applyAlignment="1">
      <alignment horizontal="center"/>
      <protection/>
    </xf>
    <xf numFmtId="0" fontId="66" fillId="0" borderId="11" xfId="52" applyFont="1" applyFill="1" applyBorder="1" applyAlignment="1">
      <alignment horizontal="left" vertical="center" wrapText="1"/>
      <protection/>
    </xf>
    <xf numFmtId="0" fontId="2" fillId="0" borderId="11" xfId="52" applyFont="1" applyFill="1" applyBorder="1" applyAlignment="1">
      <alignment horizontal="center"/>
      <protection/>
    </xf>
    <xf numFmtId="1" fontId="5" fillId="0" borderId="10" xfId="52" applyNumberFormat="1" applyFont="1" applyFill="1" applyBorder="1" applyAlignment="1">
      <alignment horizontal="center"/>
      <protection/>
    </xf>
    <xf numFmtId="166" fontId="5" fillId="0" borderId="10" xfId="52" applyNumberFormat="1" applyFont="1" applyBorder="1">
      <alignment/>
      <protection/>
    </xf>
    <xf numFmtId="0" fontId="26" fillId="0" borderId="10" xfId="53" applyFont="1" applyBorder="1" applyAlignment="1">
      <alignment horizontal="left" wrapText="1"/>
      <protection/>
    </xf>
    <xf numFmtId="0" fontId="26" fillId="35" borderId="10" xfId="52" applyFont="1" applyFill="1" applyBorder="1" applyAlignment="1">
      <alignment horizontal="left" wrapText="1"/>
      <protection/>
    </xf>
    <xf numFmtId="0" fontId="2" fillId="0" borderId="14" xfId="52" applyFont="1" applyBorder="1" applyAlignment="1">
      <alignment/>
      <protection/>
    </xf>
    <xf numFmtId="0" fontId="5" fillId="0" borderId="11" xfId="52" applyFont="1" applyFill="1" applyBorder="1" applyAlignment="1">
      <alignment horizontal="left"/>
      <protection/>
    </xf>
    <xf numFmtId="0" fontId="5" fillId="0" borderId="10" xfId="53" applyFont="1" applyFill="1" applyBorder="1" applyAlignment="1">
      <alignment horizontal="right"/>
      <protection/>
    </xf>
    <xf numFmtId="0" fontId="5" fillId="0" borderId="10" xfId="52" applyFont="1" applyBorder="1" applyAlignment="1">
      <alignment horizontal="right"/>
      <protection/>
    </xf>
    <xf numFmtId="0" fontId="5" fillId="0" borderId="10" xfId="53" applyFont="1" applyBorder="1" applyAlignment="1">
      <alignment horizontal="right"/>
      <protection/>
    </xf>
    <xf numFmtId="47" fontId="1" fillId="0" borderId="10" xfId="52" applyNumberFormat="1" applyBorder="1">
      <alignment/>
      <protection/>
    </xf>
    <xf numFmtId="0" fontId="5" fillId="0" borderId="0" xfId="52" applyFont="1" applyFill="1" applyBorder="1" applyAlignment="1">
      <alignment horizontal="center"/>
      <protection/>
    </xf>
    <xf numFmtId="0" fontId="5" fillId="33" borderId="0" xfId="52" applyFont="1" applyFill="1" applyBorder="1" applyAlignment="1">
      <alignment horizontal="left"/>
      <protection/>
    </xf>
    <xf numFmtId="0" fontId="5" fillId="0" borderId="0" xfId="53" applyFont="1" applyBorder="1">
      <alignment/>
      <protection/>
    </xf>
    <xf numFmtId="0" fontId="5" fillId="33" borderId="0" xfId="52" applyFont="1" applyFill="1" applyBorder="1" applyAlignment="1">
      <alignment horizontal="center" vertical="center"/>
      <protection/>
    </xf>
    <xf numFmtId="0" fontId="5" fillId="0" borderId="0" xfId="53" applyFont="1" applyFill="1" applyBorder="1" applyAlignment="1">
      <alignment horizontal="center"/>
      <protection/>
    </xf>
    <xf numFmtId="21" fontId="2" fillId="0" borderId="0" xfId="52" applyNumberFormat="1" applyFont="1" applyBorder="1">
      <alignment/>
      <protection/>
    </xf>
    <xf numFmtId="1" fontId="2" fillId="0" borderId="0" xfId="52" applyNumberFormat="1" applyFont="1" applyBorder="1">
      <alignment/>
      <protection/>
    </xf>
    <xf numFmtId="1" fontId="5" fillId="0" borderId="0" xfId="52" applyNumberFormat="1" applyFont="1" applyBorder="1">
      <alignment/>
      <protection/>
    </xf>
    <xf numFmtId="0" fontId="5" fillId="35" borderId="0" xfId="0" applyFont="1" applyFill="1" applyBorder="1" applyAlignment="1">
      <alignment/>
    </xf>
    <xf numFmtId="0" fontId="5" fillId="0" borderId="0" xfId="52" applyFont="1" applyBorder="1" applyAlignment="1">
      <alignment horizontal="right"/>
      <protection/>
    </xf>
    <xf numFmtId="0" fontId="1" fillId="0" borderId="0" xfId="52" applyNumberFormat="1">
      <alignment/>
      <protection/>
    </xf>
    <xf numFmtId="47" fontId="5" fillId="33" borderId="0" xfId="52" applyNumberFormat="1" applyFont="1" applyFill="1" applyBorder="1" applyAlignment="1">
      <alignment horizontal="right"/>
      <protection/>
    </xf>
    <xf numFmtId="0" fontId="28" fillId="0" borderId="0" xfId="52" applyFont="1">
      <alignment/>
      <protection/>
    </xf>
    <xf numFmtId="0" fontId="2" fillId="33" borderId="10" xfId="52" applyFont="1" applyFill="1" applyBorder="1" applyAlignment="1">
      <alignment horizontal="center"/>
      <protection/>
    </xf>
    <xf numFmtId="0" fontId="5" fillId="33" borderId="10" xfId="53" applyFont="1" applyFill="1" applyBorder="1" applyAlignment="1">
      <alignment horizontal="left"/>
      <protection/>
    </xf>
    <xf numFmtId="0" fontId="5" fillId="33" borderId="10" xfId="53" applyFont="1" applyFill="1" applyBorder="1">
      <alignment/>
      <protection/>
    </xf>
    <xf numFmtId="0" fontId="66" fillId="33" borderId="10" xfId="52" applyFont="1" applyFill="1" applyBorder="1" applyAlignment="1">
      <alignment horizontal="center" vertical="center"/>
      <protection/>
    </xf>
    <xf numFmtId="21" fontId="5" fillId="33" borderId="10" xfId="52" applyNumberFormat="1" applyFont="1" applyFill="1" applyBorder="1" applyAlignment="1">
      <alignment horizontal="left"/>
      <protection/>
    </xf>
    <xf numFmtId="1" fontId="2" fillId="33" borderId="10" xfId="52" applyNumberFormat="1" applyFont="1" applyFill="1" applyBorder="1">
      <alignment/>
      <protection/>
    </xf>
    <xf numFmtId="21" fontId="2" fillId="33" borderId="10" xfId="52" applyNumberFormat="1" applyFont="1" applyFill="1" applyBorder="1">
      <alignment/>
      <protection/>
    </xf>
    <xf numFmtId="0" fontId="5" fillId="33" borderId="10" xfId="52" applyFont="1" applyFill="1" applyBorder="1" applyAlignment="1">
      <alignment horizontal="center" vertical="center" wrapText="1"/>
      <protection/>
    </xf>
    <xf numFmtId="0" fontId="1" fillId="33" borderId="10" xfId="52" applyFill="1" applyBorder="1">
      <alignment/>
      <protection/>
    </xf>
    <xf numFmtId="165" fontId="1" fillId="33" borderId="10" xfId="52" applyNumberFormat="1" applyFill="1" applyBorder="1">
      <alignment/>
      <protection/>
    </xf>
    <xf numFmtId="0" fontId="5" fillId="33" borderId="10" xfId="52" applyFont="1" applyFill="1" applyBorder="1" applyAlignment="1">
      <alignment horizontal="left" vertical="center"/>
      <protection/>
    </xf>
    <xf numFmtId="0" fontId="1" fillId="33" borderId="10" xfId="52" applyFill="1" applyBorder="1" applyAlignment="1">
      <alignment horizontal="center"/>
      <protection/>
    </xf>
    <xf numFmtId="0" fontId="2" fillId="0" borderId="0" xfId="52" applyFont="1" applyBorder="1" applyAlignment="1">
      <alignment horizontal="right"/>
      <protection/>
    </xf>
    <xf numFmtId="9" fontId="2" fillId="0" borderId="0" xfId="52" applyNumberFormat="1" applyFont="1" applyBorder="1" applyAlignment="1">
      <alignment horizontal="center"/>
      <protection/>
    </xf>
    <xf numFmtId="9" fontId="5" fillId="0" borderId="0" xfId="53" applyNumberFormat="1" applyFont="1" applyBorder="1" applyAlignment="1">
      <alignment horizontal="right"/>
      <protection/>
    </xf>
    <xf numFmtId="9" fontId="5" fillId="33" borderId="0" xfId="52" applyNumberFormat="1" applyFont="1" applyFill="1" applyBorder="1" applyAlignment="1">
      <alignment horizontal="center"/>
      <protection/>
    </xf>
    <xf numFmtId="0" fontId="5" fillId="33" borderId="10" xfId="53" applyFont="1" applyFill="1" applyBorder="1" applyAlignment="1">
      <alignment horizontal="center"/>
      <protection/>
    </xf>
    <xf numFmtId="0" fontId="7" fillId="0" borderId="0" xfId="0" applyFont="1" applyBorder="1" applyAlignment="1">
      <alignment horizontal="center"/>
    </xf>
    <xf numFmtId="0" fontId="5" fillId="33" borderId="10" xfId="52" applyFont="1" applyFill="1" applyBorder="1" applyAlignment="1">
      <alignment horizontal="left" vertical="center" wrapText="1"/>
      <protection/>
    </xf>
    <xf numFmtId="0" fontId="6" fillId="33" borderId="10" xfId="52" applyFont="1" applyFill="1" applyBorder="1" applyAlignment="1">
      <alignment horizontal="center" vertical="center" wrapText="1"/>
      <protection/>
    </xf>
    <xf numFmtId="0" fontId="5" fillId="33" borderId="10" xfId="53" applyFont="1" applyFill="1" applyBorder="1" applyAlignment="1">
      <alignment/>
      <protection/>
    </xf>
    <xf numFmtId="14" fontId="5" fillId="33" borderId="10" xfId="52" applyNumberFormat="1" applyFont="1" applyFill="1" applyBorder="1" applyAlignment="1">
      <alignment horizontal="center"/>
      <protection/>
    </xf>
    <xf numFmtId="47" fontId="5" fillId="33" borderId="0" xfId="52" applyNumberFormat="1" applyFont="1" applyFill="1" applyBorder="1">
      <alignment/>
      <protection/>
    </xf>
    <xf numFmtId="47" fontId="5" fillId="0" borderId="0" xfId="52" applyNumberFormat="1" applyFont="1" applyAlignment="1">
      <alignment horizontal="center"/>
      <protection/>
    </xf>
    <xf numFmtId="9" fontId="5" fillId="0" borderId="0" xfId="52" applyNumberFormat="1" applyFont="1">
      <alignment/>
      <protection/>
    </xf>
    <xf numFmtId="0" fontId="25" fillId="33" borderId="10" xfId="52" applyFont="1" applyFill="1" applyBorder="1" applyAlignment="1">
      <alignment horizontal="left" wrapText="1"/>
      <protection/>
    </xf>
    <xf numFmtId="21" fontId="2" fillId="33" borderId="10" xfId="52" applyNumberFormat="1" applyFont="1" applyFill="1" applyBorder="1" applyAlignment="1">
      <alignment horizontal="center"/>
      <protection/>
    </xf>
    <xf numFmtId="9" fontId="2" fillId="33" borderId="0" xfId="52" applyNumberFormat="1" applyFont="1" applyFill="1" applyBorder="1" applyAlignment="1">
      <alignment horizontal="left"/>
      <protection/>
    </xf>
    <xf numFmtId="21" fontId="5" fillId="0" borderId="0" xfId="52" applyNumberFormat="1" applyFont="1">
      <alignment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0" fontId="66" fillId="0" borderId="0" xfId="0" applyFont="1" applyAlignment="1">
      <alignment horizontal="center"/>
    </xf>
    <xf numFmtId="0" fontId="6" fillId="0" borderId="14" xfId="52" applyFont="1" applyFill="1" applyBorder="1" applyAlignment="1">
      <alignment horizontal="center" vertical="center" wrapText="1"/>
      <protection/>
    </xf>
    <xf numFmtId="0" fontId="66" fillId="0" borderId="10" xfId="0" applyFont="1" applyBorder="1" applyAlignment="1">
      <alignment/>
    </xf>
    <xf numFmtId="21" fontId="66" fillId="0" borderId="10" xfId="0" applyNumberFormat="1" applyFont="1" applyBorder="1" applyAlignment="1">
      <alignment/>
    </xf>
    <xf numFmtId="21" fontId="66" fillId="0" borderId="0" xfId="0" applyNumberFormat="1" applyFont="1" applyAlignment="1">
      <alignment/>
    </xf>
    <xf numFmtId="0" fontId="66" fillId="0" borderId="15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52" applyFont="1" applyAlignment="1">
      <alignment horizontal="center"/>
      <protection/>
    </xf>
    <xf numFmtId="0" fontId="5" fillId="0" borderId="11" xfId="53" applyFont="1" applyBorder="1" applyAlignment="1">
      <alignment horizontal="center"/>
      <protection/>
    </xf>
    <xf numFmtId="0" fontId="9" fillId="0" borderId="13" xfId="52" applyFont="1" applyBorder="1" applyAlignment="1">
      <alignment vertical="center"/>
      <protection/>
    </xf>
    <xf numFmtId="0" fontId="27" fillId="0" borderId="10" xfId="52" applyFont="1" applyFill="1" applyBorder="1" applyAlignment="1">
      <alignment/>
      <protection/>
    </xf>
    <xf numFmtId="0" fontId="1" fillId="0" borderId="0" xfId="52" applyAlignment="1">
      <alignment/>
      <protection/>
    </xf>
    <xf numFmtId="0" fontId="28" fillId="0" borderId="0" xfId="52" applyFont="1" applyAlignment="1">
      <alignment horizontal="left"/>
      <protection/>
    </xf>
    <xf numFmtId="0" fontId="1" fillId="0" borderId="0" xfId="52" applyFont="1">
      <alignment/>
      <protection/>
    </xf>
    <xf numFmtId="0" fontId="12" fillId="0" borderId="14" xfId="52" applyFont="1" applyBorder="1" applyAlignment="1">
      <alignment/>
      <protection/>
    </xf>
    <xf numFmtId="0" fontId="12" fillId="0" borderId="0" xfId="52" applyFont="1" applyAlignment="1">
      <alignment horizontal="left"/>
      <protection/>
    </xf>
    <xf numFmtId="0" fontId="29" fillId="0" borderId="0" xfId="52" applyFont="1">
      <alignment/>
      <protection/>
    </xf>
    <xf numFmtId="14" fontId="28" fillId="0" borderId="0" xfId="52" applyNumberFormat="1" applyFont="1" applyAlignment="1">
      <alignment horizontal="left"/>
      <protection/>
    </xf>
    <xf numFmtId="0" fontId="30" fillId="0" borderId="0" xfId="52" applyFont="1" applyBorder="1" applyAlignment="1">
      <alignment horizontal="center" vertical="center"/>
      <protection/>
    </xf>
    <xf numFmtId="0" fontId="31" fillId="0" borderId="0" xfId="52" applyFont="1">
      <alignment/>
      <protection/>
    </xf>
    <xf numFmtId="9" fontId="1" fillId="0" borderId="10" xfId="52" applyNumberFormat="1" applyBorder="1" applyAlignment="1">
      <alignment horizontal="center"/>
      <protection/>
    </xf>
    <xf numFmtId="9" fontId="1" fillId="33" borderId="10" xfId="52" applyNumberFormat="1" applyFill="1" applyBorder="1">
      <alignment/>
      <protection/>
    </xf>
    <xf numFmtId="0" fontId="5" fillId="33" borderId="0" xfId="52" applyNumberFormat="1" applyFont="1" applyFill="1" applyBorder="1" applyAlignment="1">
      <alignment horizontal="center" vertical="center"/>
      <protection/>
    </xf>
    <xf numFmtId="0" fontId="5" fillId="0" borderId="0" xfId="52" applyFont="1" applyBorder="1" applyAlignment="1">
      <alignment horizontal="center" vertical="center"/>
      <protection/>
    </xf>
    <xf numFmtId="9" fontId="5" fillId="0" borderId="0" xfId="52" applyNumberFormat="1" applyFont="1" applyAlignment="1">
      <alignment horizontal="center"/>
      <protection/>
    </xf>
    <xf numFmtId="9" fontId="2" fillId="0" borderId="0" xfId="58" applyFont="1" applyAlignment="1">
      <alignment horizontal="center"/>
    </xf>
    <xf numFmtId="9" fontId="2" fillId="0" borderId="0" xfId="52" applyNumberFormat="1" applyFont="1" applyAlignment="1">
      <alignment horizontal="center"/>
      <protection/>
    </xf>
    <xf numFmtId="9" fontId="66" fillId="0" borderId="0" xfId="52" applyNumberFormat="1" applyFont="1" applyBorder="1" applyAlignment="1">
      <alignment horizontal="center" vertical="center"/>
      <protection/>
    </xf>
    <xf numFmtId="9" fontId="2" fillId="0" borderId="0" xfId="52" applyNumberFormat="1" applyFont="1" applyBorder="1" applyAlignment="1">
      <alignment horizontal="center" vertical="center"/>
      <protection/>
    </xf>
    <xf numFmtId="9" fontId="2" fillId="33" borderId="10" xfId="58" applyFont="1" applyFill="1" applyBorder="1" applyAlignment="1">
      <alignment horizontal="center"/>
    </xf>
    <xf numFmtId="9" fontId="2" fillId="33" borderId="10" xfId="52" applyNumberFormat="1" applyFont="1" applyFill="1" applyBorder="1" applyAlignment="1">
      <alignment horizontal="center"/>
      <protection/>
    </xf>
    <xf numFmtId="1" fontId="2" fillId="33" borderId="10" xfId="52" applyNumberFormat="1" applyFont="1" applyFill="1" applyBorder="1" applyAlignment="1">
      <alignment horizontal="center" vertical="center"/>
      <protection/>
    </xf>
    <xf numFmtId="14" fontId="32" fillId="33" borderId="10" xfId="52" applyNumberFormat="1" applyFont="1" applyFill="1" applyBorder="1" applyAlignment="1">
      <alignment horizontal="center" wrapText="1"/>
      <protection/>
    </xf>
    <xf numFmtId="0" fontId="32" fillId="33" borderId="10" xfId="52" applyFont="1" applyFill="1" applyBorder="1" applyAlignment="1">
      <alignment horizontal="left" wrapText="1"/>
      <protection/>
    </xf>
    <xf numFmtId="14" fontId="32" fillId="33" borderId="10" xfId="52" applyNumberFormat="1" applyFont="1" applyFill="1" applyBorder="1" applyAlignment="1">
      <alignment horizontal="left" vertical="center" wrapText="1"/>
      <protection/>
    </xf>
    <xf numFmtId="0" fontId="32" fillId="33" borderId="10" xfId="53" applyFont="1" applyFill="1" applyBorder="1" applyAlignment="1">
      <alignment horizontal="left" vertical="center" wrapText="1"/>
      <protection/>
    </xf>
    <xf numFmtId="0" fontId="32" fillId="33" borderId="10" xfId="52" applyFont="1" applyFill="1" applyBorder="1" applyAlignment="1">
      <alignment horizontal="left" vertical="center" wrapText="1"/>
      <protection/>
    </xf>
    <xf numFmtId="0" fontId="5" fillId="0" borderId="10" xfId="53" applyFont="1" applyFill="1" applyBorder="1" applyAlignment="1">
      <alignment horizontal="left" vertical="center"/>
      <protection/>
    </xf>
    <xf numFmtId="0" fontId="5" fillId="0" borderId="10" xfId="53" applyFont="1" applyBorder="1" applyAlignment="1">
      <alignment horizontal="left" vertical="center"/>
      <protection/>
    </xf>
    <xf numFmtId="0" fontId="5" fillId="35" borderId="10" xfId="52" applyFont="1" applyFill="1" applyBorder="1" applyAlignment="1">
      <alignment horizontal="left" vertical="center"/>
      <protection/>
    </xf>
    <xf numFmtId="0" fontId="5" fillId="0" borderId="10" xfId="53" applyFont="1" applyFill="1" applyBorder="1" applyAlignment="1">
      <alignment vertical="center"/>
      <protection/>
    </xf>
    <xf numFmtId="0" fontId="25" fillId="35" borderId="10" xfId="52" applyFont="1" applyFill="1" applyBorder="1" applyAlignment="1">
      <alignment horizontal="left" vertical="top" wrapText="1"/>
      <protection/>
    </xf>
    <xf numFmtId="0" fontId="23" fillId="0" borderId="10" xfId="52" applyFont="1" applyFill="1" applyBorder="1" applyAlignment="1">
      <alignment horizontal="center" vertical="center" wrapText="1"/>
      <protection/>
    </xf>
    <xf numFmtId="0" fontId="23" fillId="0" borderId="10" xfId="52" applyFont="1" applyFill="1" applyBorder="1" applyAlignment="1">
      <alignment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9" fontId="5" fillId="33" borderId="10" xfId="58" applyFont="1" applyFill="1" applyBorder="1" applyAlignment="1">
      <alignment horizontal="center" vertical="center" wrapText="1"/>
    </xf>
    <xf numFmtId="0" fontId="75" fillId="0" borderId="0" xfId="52" applyFont="1">
      <alignment/>
      <protection/>
    </xf>
    <xf numFmtId="0" fontId="32" fillId="35" borderId="10" xfId="52" applyFont="1" applyFill="1" applyBorder="1" applyAlignment="1">
      <alignment horizontal="left" wrapText="1"/>
      <protection/>
    </xf>
    <xf numFmtId="9" fontId="2" fillId="33" borderId="0" xfId="52" applyNumberFormat="1" applyFont="1" applyFill="1" applyBorder="1" applyAlignment="1">
      <alignment horizontal="center"/>
      <protection/>
    </xf>
    <xf numFmtId="9" fontId="5" fillId="0" borderId="11" xfId="52" applyNumberFormat="1" applyFont="1" applyFill="1" applyBorder="1" applyAlignment="1">
      <alignment horizontal="center" vertical="center" wrapText="1"/>
      <protection/>
    </xf>
    <xf numFmtId="0" fontId="1" fillId="0" borderId="16" xfId="52" applyBorder="1">
      <alignment/>
      <protection/>
    </xf>
    <xf numFmtId="0" fontId="76" fillId="0" borderId="0" xfId="0" applyFont="1" applyAlignment="1">
      <alignment/>
    </xf>
    <xf numFmtId="0" fontId="31" fillId="0" borderId="0" xfId="0" applyFont="1" applyFill="1" applyAlignment="1">
      <alignment/>
    </xf>
    <xf numFmtId="0" fontId="66" fillId="0" borderId="0" xfId="0" applyFont="1" applyAlignment="1">
      <alignment horizontal="center"/>
    </xf>
    <xf numFmtId="0" fontId="66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21" fontId="66" fillId="33" borderId="10" xfId="0" applyNumberFormat="1" applyFont="1" applyFill="1" applyBorder="1" applyAlignment="1">
      <alignment/>
    </xf>
    <xf numFmtId="9" fontId="66" fillId="0" borderId="10" xfId="0" applyNumberFormat="1" applyFont="1" applyBorder="1" applyAlignment="1">
      <alignment horizontal="center"/>
    </xf>
    <xf numFmtId="21" fontId="5" fillId="0" borderId="0" xfId="0" applyNumberFormat="1" applyFont="1" applyAlignment="1">
      <alignment/>
    </xf>
    <xf numFmtId="0" fontId="5" fillId="0" borderId="15" xfId="0" applyFont="1" applyFill="1" applyBorder="1" applyAlignment="1">
      <alignment/>
    </xf>
    <xf numFmtId="0" fontId="3" fillId="0" borderId="0" xfId="52" applyFont="1" applyAlignment="1">
      <alignment horizontal="center"/>
      <protection/>
    </xf>
    <xf numFmtId="0" fontId="30" fillId="0" borderId="14" xfId="52" applyFont="1" applyBorder="1" applyAlignment="1">
      <alignment horizontal="center" vertical="center"/>
      <protection/>
    </xf>
    <xf numFmtId="0" fontId="5" fillId="0" borderId="0" xfId="52" applyFont="1" applyAlignment="1">
      <alignment horizontal="center" wrapText="1"/>
      <protection/>
    </xf>
    <xf numFmtId="0" fontId="5" fillId="35" borderId="17" xfId="0" applyFont="1" applyFill="1" applyBorder="1" applyAlignment="1">
      <alignment horizontal="center"/>
    </xf>
    <xf numFmtId="0" fontId="2" fillId="0" borderId="0" xfId="52" applyFont="1" applyAlignment="1">
      <alignment horizontal="center" wrapText="1"/>
      <protection/>
    </xf>
    <xf numFmtId="0" fontId="9" fillId="0" borderId="14" xfId="52" applyFont="1" applyBorder="1" applyAlignment="1">
      <alignment horizontal="center" vertical="center"/>
      <protection/>
    </xf>
    <xf numFmtId="0" fontId="1" fillId="0" borderId="0" xfId="52" applyAlignment="1">
      <alignment horizontal="left"/>
      <protection/>
    </xf>
    <xf numFmtId="0" fontId="1" fillId="0" borderId="0" xfId="52" applyAlignment="1">
      <alignment horizontal="left" wrapText="1"/>
      <protection/>
    </xf>
    <xf numFmtId="0" fontId="2" fillId="0" borderId="0" xfId="52" applyFont="1" applyAlignment="1">
      <alignment horizontal="center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66" fillId="0" borderId="18" xfId="52" applyFont="1" applyBorder="1" applyAlignment="1">
      <alignment horizontal="center" vertical="center" wrapText="1"/>
      <protection/>
    </xf>
    <xf numFmtId="0" fontId="66" fillId="0" borderId="16" xfId="52" applyFont="1" applyBorder="1" applyAlignment="1">
      <alignment horizontal="center" vertical="center" wrapText="1"/>
      <protection/>
    </xf>
    <xf numFmtId="0" fontId="2" fillId="0" borderId="18" xfId="52" applyFont="1" applyBorder="1" applyAlignment="1">
      <alignment horizontal="center" vertical="center" wrapText="1"/>
      <protection/>
    </xf>
    <xf numFmtId="0" fontId="2" fillId="0" borderId="16" xfId="52" applyFont="1" applyBorder="1" applyAlignment="1">
      <alignment horizontal="center" vertical="center" wrapText="1"/>
      <protection/>
    </xf>
    <xf numFmtId="0" fontId="12" fillId="0" borderId="19" xfId="52" applyFont="1" applyFill="1" applyBorder="1" applyAlignment="1">
      <alignment horizontal="center" vertical="center" textRotation="90" wrapText="1"/>
      <protection/>
    </xf>
    <xf numFmtId="0" fontId="12" fillId="0" borderId="12" xfId="52" applyFont="1" applyFill="1" applyBorder="1" applyAlignment="1">
      <alignment horizontal="center" vertical="center" textRotation="90" wrapText="1"/>
      <protection/>
    </xf>
    <xf numFmtId="0" fontId="10" fillId="0" borderId="0" xfId="52" applyFont="1" applyBorder="1" applyAlignment="1">
      <alignment horizontal="center" vertical="center"/>
      <protection/>
    </xf>
    <xf numFmtId="0" fontId="1" fillId="0" borderId="14" xfId="52" applyBorder="1" applyAlignment="1">
      <alignment horizontal="center"/>
      <protection/>
    </xf>
    <xf numFmtId="0" fontId="9" fillId="0" borderId="13" xfId="53" applyFont="1" applyBorder="1" applyAlignment="1">
      <alignment horizontal="center" vertical="center"/>
      <protection/>
    </xf>
    <xf numFmtId="0" fontId="12" fillId="0" borderId="14" xfId="52" applyFont="1" applyBorder="1" applyAlignment="1">
      <alignment horizontal="center" wrapText="1"/>
      <protection/>
    </xf>
    <xf numFmtId="0" fontId="10" fillId="0" borderId="11" xfId="52" applyFont="1" applyBorder="1" applyAlignment="1">
      <alignment horizontal="center" vertical="center"/>
      <protection/>
    </xf>
    <xf numFmtId="0" fontId="10" fillId="0" borderId="13" xfId="52" applyFont="1" applyBorder="1" applyAlignment="1">
      <alignment horizontal="center" vertical="center"/>
      <protection/>
    </xf>
    <xf numFmtId="0" fontId="10" fillId="0" borderId="20" xfId="52" applyFont="1" applyBorder="1" applyAlignment="1">
      <alignment horizontal="center" vertical="center"/>
      <protection/>
    </xf>
    <xf numFmtId="0" fontId="10" fillId="0" borderId="13" xfId="52" applyFont="1" applyFill="1" applyBorder="1" applyAlignment="1">
      <alignment horizontal="center" vertical="center"/>
      <protection/>
    </xf>
    <xf numFmtId="0" fontId="77" fillId="0" borderId="0" xfId="0" applyFont="1" applyAlignment="1">
      <alignment horizontal="center"/>
    </xf>
    <xf numFmtId="0" fontId="66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0">
    <dxf>
      <fill>
        <patternFill>
          <bgColor theme="5" tint="0.3999499976634979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O50"/>
  <sheetViews>
    <sheetView zoomScalePageLayoutView="0" workbookViewId="0" topLeftCell="A10">
      <selection activeCell="A23" sqref="A23:IV23"/>
    </sheetView>
  </sheetViews>
  <sheetFormatPr defaultColWidth="9.140625" defaultRowHeight="15"/>
  <cols>
    <col min="1" max="1" width="4.00390625" style="22" customWidth="1"/>
    <col min="2" max="2" width="25.28125" style="8" customWidth="1"/>
    <col min="3" max="3" width="31.7109375" style="8" customWidth="1"/>
    <col min="4" max="4" width="6.140625" style="8" hidden="1" customWidth="1"/>
    <col min="5" max="5" width="6.7109375" style="72" hidden="1" customWidth="1"/>
    <col min="6" max="6" width="7.28125" style="8" customWidth="1"/>
    <col min="7" max="7" width="10.140625" style="8" hidden="1" customWidth="1"/>
    <col min="8" max="8" width="8.00390625" style="8" hidden="1" customWidth="1"/>
    <col min="9" max="9" width="10.140625" style="8" hidden="1" customWidth="1"/>
    <col min="10" max="10" width="10.00390625" style="8" customWidth="1"/>
    <col min="11" max="11" width="8.00390625" style="8" customWidth="1"/>
    <col min="12" max="12" width="12.00390625" style="8" customWidth="1"/>
    <col min="13" max="14" width="9.140625" style="8" hidden="1" customWidth="1"/>
    <col min="15" max="15" width="7.00390625" style="8" customWidth="1"/>
    <col min="16" max="16384" width="9.140625" style="8" customWidth="1"/>
  </cols>
  <sheetData>
    <row r="1" spans="1:11" ht="18.75">
      <c r="A1" s="289" t="s">
        <v>63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</row>
    <row r="2" spans="1:15" ht="30.75" customHeight="1">
      <c r="A2" s="291" t="s">
        <v>513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</row>
    <row r="3" spans="1:11" ht="15.75">
      <c r="A3" s="128"/>
      <c r="B3" s="128"/>
      <c r="C3" s="128"/>
      <c r="D3" s="128"/>
      <c r="E3" s="93"/>
      <c r="F3" s="128"/>
      <c r="G3" s="128"/>
      <c r="H3" s="128"/>
      <c r="I3" s="128"/>
      <c r="J3" s="128"/>
      <c r="K3" s="128"/>
    </row>
    <row r="4" spans="1:11" ht="15.75">
      <c r="A4" s="9"/>
      <c r="B4" s="245" t="s">
        <v>167</v>
      </c>
      <c r="C4" s="240" t="s">
        <v>86</v>
      </c>
      <c r="D4" s="12"/>
      <c r="E4" s="94"/>
      <c r="F4" s="12"/>
      <c r="G4" s="12"/>
      <c r="H4" s="12"/>
      <c r="I4" s="153">
        <v>0.00017361111111111112</v>
      </c>
      <c r="J4" s="12"/>
      <c r="K4" s="12"/>
    </row>
    <row r="5" spans="1:15" ht="33" customHeight="1">
      <c r="A5" s="13" t="s">
        <v>62</v>
      </c>
      <c r="B5" s="13" t="s">
        <v>64</v>
      </c>
      <c r="C5" s="13" t="s">
        <v>9</v>
      </c>
      <c r="D5" s="13" t="s">
        <v>175</v>
      </c>
      <c r="E5" s="13" t="s">
        <v>10</v>
      </c>
      <c r="F5" s="13" t="s">
        <v>65</v>
      </c>
      <c r="G5" s="14" t="s">
        <v>66</v>
      </c>
      <c r="H5" s="163" t="s">
        <v>150</v>
      </c>
      <c r="I5" s="14" t="s">
        <v>168</v>
      </c>
      <c r="J5" s="14" t="s">
        <v>169</v>
      </c>
      <c r="K5" s="14" t="s">
        <v>12</v>
      </c>
      <c r="L5" s="270" t="s">
        <v>317</v>
      </c>
      <c r="M5" s="270"/>
      <c r="N5" s="270"/>
      <c r="O5" s="270" t="s">
        <v>318</v>
      </c>
    </row>
    <row r="6" spans="1:11" ht="21.75" customHeight="1">
      <c r="A6" s="37"/>
      <c r="B6" s="64"/>
      <c r="C6" s="64" t="s">
        <v>438</v>
      </c>
      <c r="D6" s="37"/>
      <c r="E6" s="95"/>
      <c r="F6" s="37"/>
      <c r="G6" s="37"/>
      <c r="H6" s="37"/>
      <c r="I6" s="37"/>
      <c r="J6" s="37"/>
      <c r="K6" s="65"/>
    </row>
    <row r="7" spans="1:15" ht="15" customHeight="1">
      <c r="A7" s="19">
        <v>1</v>
      </c>
      <c r="B7" s="199" t="s">
        <v>455</v>
      </c>
      <c r="C7" s="200" t="s">
        <v>0</v>
      </c>
      <c r="D7" s="201" t="s">
        <v>176</v>
      </c>
      <c r="E7" s="150">
        <v>2007</v>
      </c>
      <c r="F7" s="198" t="s">
        <v>70</v>
      </c>
      <c r="G7" s="202">
        <v>0.0017245370370370372</v>
      </c>
      <c r="H7" s="203"/>
      <c r="I7" s="204">
        <f aca="true" t="shared" si="0" ref="I7:I16">H7*$I$4</f>
        <v>0</v>
      </c>
      <c r="J7" s="204">
        <f aca="true" t="shared" si="1" ref="J7:J16">G7+I7</f>
        <v>0.0017245370370370372</v>
      </c>
      <c r="K7" s="205">
        <v>1</v>
      </c>
      <c r="L7" s="206"/>
      <c r="M7" s="206">
        <v>154</v>
      </c>
      <c r="N7" s="206">
        <v>100</v>
      </c>
      <c r="O7" s="206"/>
    </row>
    <row r="8" spans="1:15" ht="15" customHeight="1">
      <c r="A8" s="19">
        <v>2</v>
      </c>
      <c r="B8" s="141" t="s">
        <v>184</v>
      </c>
      <c r="C8" s="141" t="s">
        <v>252</v>
      </c>
      <c r="D8" s="201" t="s">
        <v>176</v>
      </c>
      <c r="E8" s="150">
        <v>2007</v>
      </c>
      <c r="F8" s="198" t="s">
        <v>70</v>
      </c>
      <c r="G8" s="202">
        <v>0.0019444444444444442</v>
      </c>
      <c r="H8" s="203"/>
      <c r="I8" s="204">
        <f t="shared" si="0"/>
        <v>0</v>
      </c>
      <c r="J8" s="204">
        <f t="shared" si="1"/>
        <v>0.0019444444444444442</v>
      </c>
      <c r="K8" s="205">
        <v>2</v>
      </c>
      <c r="L8" s="206"/>
      <c r="M8" s="207">
        <f>$M$7*N8/$N$7</f>
        <v>180.18</v>
      </c>
      <c r="N8" s="206">
        <v>117</v>
      </c>
      <c r="O8" s="206"/>
    </row>
    <row r="9" spans="1:15" ht="15" customHeight="1">
      <c r="A9" s="19">
        <v>3</v>
      </c>
      <c r="B9" s="141" t="s">
        <v>187</v>
      </c>
      <c r="C9" s="141" t="s">
        <v>253</v>
      </c>
      <c r="D9" s="201" t="s">
        <v>176</v>
      </c>
      <c r="E9" s="150">
        <v>2007</v>
      </c>
      <c r="F9" s="198" t="s">
        <v>70</v>
      </c>
      <c r="G9" s="202">
        <v>0.002002314814814815</v>
      </c>
      <c r="H9" s="203"/>
      <c r="I9" s="204">
        <f t="shared" si="0"/>
        <v>0</v>
      </c>
      <c r="J9" s="204">
        <f t="shared" si="1"/>
        <v>0.002002314814814815</v>
      </c>
      <c r="K9" s="205">
        <v>3</v>
      </c>
      <c r="L9" s="206"/>
      <c r="M9" s="207">
        <f>$M$7*N9/$N$7</f>
        <v>203.28</v>
      </c>
      <c r="N9" s="206">
        <v>132</v>
      </c>
      <c r="O9" s="206"/>
    </row>
    <row r="10" spans="1:15" ht="15" customHeight="1">
      <c r="A10" s="19">
        <v>4</v>
      </c>
      <c r="B10" s="141" t="s">
        <v>83</v>
      </c>
      <c r="C10" s="141" t="s">
        <v>254</v>
      </c>
      <c r="D10" s="201" t="s">
        <v>176</v>
      </c>
      <c r="E10" s="150">
        <v>2008</v>
      </c>
      <c r="F10" s="198" t="s">
        <v>70</v>
      </c>
      <c r="G10" s="202">
        <v>0.0020717592592592593</v>
      </c>
      <c r="H10" s="203"/>
      <c r="I10" s="204">
        <f t="shared" si="0"/>
        <v>0</v>
      </c>
      <c r="J10" s="204">
        <f t="shared" si="1"/>
        <v>0.0020717592592592593</v>
      </c>
      <c r="K10" s="205">
        <v>4</v>
      </c>
      <c r="L10" s="206"/>
      <c r="M10" s="206"/>
      <c r="N10" s="206"/>
      <c r="O10" s="206"/>
    </row>
    <row r="11" spans="1:15" ht="15" customHeight="1">
      <c r="A11" s="19">
        <v>5</v>
      </c>
      <c r="B11" s="141" t="s">
        <v>83</v>
      </c>
      <c r="C11" s="141" t="s">
        <v>256</v>
      </c>
      <c r="D11" s="201" t="s">
        <v>176</v>
      </c>
      <c r="E11" s="150">
        <v>2010</v>
      </c>
      <c r="F11" s="198" t="s">
        <v>70</v>
      </c>
      <c r="G11" s="202">
        <v>0.003275462962962963</v>
      </c>
      <c r="H11" s="203">
        <v>1</v>
      </c>
      <c r="I11" s="204">
        <f t="shared" si="0"/>
        <v>0.00017361111111111112</v>
      </c>
      <c r="J11" s="204">
        <f t="shared" si="1"/>
        <v>0.003449074074074074</v>
      </c>
      <c r="K11" s="205">
        <v>5</v>
      </c>
      <c r="L11" s="206"/>
      <c r="M11" s="206"/>
      <c r="N11" s="206"/>
      <c r="O11" s="206"/>
    </row>
    <row r="12" spans="1:15" ht="15" customHeight="1">
      <c r="A12" s="19">
        <v>6</v>
      </c>
      <c r="B12" s="208" t="s">
        <v>85</v>
      </c>
      <c r="C12" s="141" t="s">
        <v>255</v>
      </c>
      <c r="D12" s="201" t="s">
        <v>176</v>
      </c>
      <c r="E12" s="150">
        <v>2008</v>
      </c>
      <c r="F12" s="198" t="s">
        <v>70</v>
      </c>
      <c r="G12" s="202">
        <v>0.0026967592592592594</v>
      </c>
      <c r="H12" s="203">
        <v>10</v>
      </c>
      <c r="I12" s="204">
        <f t="shared" si="0"/>
        <v>0.0017361111111111112</v>
      </c>
      <c r="J12" s="204">
        <f t="shared" si="1"/>
        <v>0.004432870370370371</v>
      </c>
      <c r="K12" s="205">
        <v>6</v>
      </c>
      <c r="L12" s="206"/>
      <c r="M12" s="206"/>
      <c r="N12" s="206"/>
      <c r="O12" s="206"/>
    </row>
    <row r="13" spans="1:15" ht="15" customHeight="1">
      <c r="A13" s="19">
        <v>7</v>
      </c>
      <c r="B13" s="141" t="s">
        <v>312</v>
      </c>
      <c r="C13" s="141" t="s">
        <v>259</v>
      </c>
      <c r="D13" s="201" t="s">
        <v>176</v>
      </c>
      <c r="E13" s="150">
        <v>2007</v>
      </c>
      <c r="F13" s="198" t="s">
        <v>70</v>
      </c>
      <c r="G13" s="202">
        <v>0.0043055555555555555</v>
      </c>
      <c r="H13" s="203">
        <v>1</v>
      </c>
      <c r="I13" s="204">
        <f t="shared" si="0"/>
        <v>0.00017361111111111112</v>
      </c>
      <c r="J13" s="204">
        <f t="shared" si="1"/>
        <v>0.004479166666666667</v>
      </c>
      <c r="K13" s="205">
        <v>7</v>
      </c>
      <c r="L13" s="206"/>
      <c r="M13" s="206"/>
      <c r="N13" s="206"/>
      <c r="O13" s="206"/>
    </row>
    <row r="14" spans="1:15" ht="15" customHeight="1">
      <c r="A14" s="19">
        <v>8</v>
      </c>
      <c r="B14" s="141" t="s">
        <v>312</v>
      </c>
      <c r="C14" s="141" t="s">
        <v>261</v>
      </c>
      <c r="D14" s="201" t="s">
        <v>176</v>
      </c>
      <c r="E14" s="150">
        <v>2009</v>
      </c>
      <c r="F14" s="198" t="s">
        <v>70</v>
      </c>
      <c r="G14" s="202">
        <v>0.005416666666666667</v>
      </c>
      <c r="H14" s="203"/>
      <c r="I14" s="204">
        <f t="shared" si="0"/>
        <v>0</v>
      </c>
      <c r="J14" s="204">
        <f t="shared" si="1"/>
        <v>0.005416666666666667</v>
      </c>
      <c r="K14" s="205">
        <v>8</v>
      </c>
      <c r="L14" s="206"/>
      <c r="M14" s="206"/>
      <c r="N14" s="206"/>
      <c r="O14" s="206"/>
    </row>
    <row r="15" spans="1:15" ht="15" customHeight="1">
      <c r="A15" s="19">
        <v>9</v>
      </c>
      <c r="B15" s="141" t="s">
        <v>312</v>
      </c>
      <c r="C15" s="133" t="s">
        <v>258</v>
      </c>
      <c r="D15" s="160" t="s">
        <v>176</v>
      </c>
      <c r="E15" s="104">
        <v>2007</v>
      </c>
      <c r="F15" s="198" t="s">
        <v>70</v>
      </c>
      <c r="G15" s="161">
        <v>0.003761574074074074</v>
      </c>
      <c r="H15" s="131">
        <v>20</v>
      </c>
      <c r="I15" s="153">
        <f t="shared" si="0"/>
        <v>0.0034722222222222225</v>
      </c>
      <c r="J15" s="153">
        <f t="shared" si="1"/>
        <v>0.007233796296296296</v>
      </c>
      <c r="K15" s="17">
        <v>9</v>
      </c>
      <c r="L15" s="18"/>
      <c r="M15" s="18"/>
      <c r="N15" s="18"/>
      <c r="O15" s="18"/>
    </row>
    <row r="16" spans="1:15" ht="15" customHeight="1">
      <c r="A16" s="15">
        <v>10</v>
      </c>
      <c r="B16" s="133" t="s">
        <v>187</v>
      </c>
      <c r="C16" s="133" t="s">
        <v>260</v>
      </c>
      <c r="D16" s="160" t="s">
        <v>176</v>
      </c>
      <c r="E16" s="104">
        <v>2011</v>
      </c>
      <c r="F16" s="198" t="s">
        <v>70</v>
      </c>
      <c r="G16" s="161">
        <v>0.004560185185185185</v>
      </c>
      <c r="H16" s="131">
        <v>20</v>
      </c>
      <c r="I16" s="153">
        <f t="shared" si="0"/>
        <v>0.0034722222222222225</v>
      </c>
      <c r="J16" s="153">
        <f t="shared" si="1"/>
        <v>0.008032407407407408</v>
      </c>
      <c r="K16" s="17">
        <v>10</v>
      </c>
      <c r="L16" s="18"/>
      <c r="M16" s="18"/>
      <c r="N16" s="18"/>
      <c r="O16" s="18"/>
    </row>
    <row r="17" spans="1:11" ht="18" customHeight="1" hidden="1">
      <c r="A17" s="30"/>
      <c r="B17" s="118" t="s">
        <v>154</v>
      </c>
      <c r="C17" s="118"/>
      <c r="D17" s="119"/>
      <c r="E17" s="119"/>
      <c r="F17" s="55"/>
      <c r="G17" s="66"/>
      <c r="H17" s="66"/>
      <c r="I17" s="66"/>
      <c r="J17" s="66"/>
      <c r="K17" s="67"/>
    </row>
    <row r="18" spans="2:5" ht="15.75" hidden="1">
      <c r="B18" s="120" t="s">
        <v>72</v>
      </c>
      <c r="C18" s="121" t="s">
        <v>157</v>
      </c>
      <c r="D18" s="122"/>
      <c r="E18" s="123">
        <v>0.0020833333333333333</v>
      </c>
    </row>
    <row r="19" spans="2:5" ht="15.75" hidden="1">
      <c r="B19" s="120" t="s">
        <v>69</v>
      </c>
      <c r="C19" s="121" t="s">
        <v>158</v>
      </c>
      <c r="D19" s="122"/>
      <c r="E19" s="123">
        <v>0.002349537037037037</v>
      </c>
    </row>
    <row r="20" spans="3:5" ht="15.75">
      <c r="C20" s="62" t="s">
        <v>153</v>
      </c>
      <c r="D20" s="122"/>
      <c r="E20" s="123"/>
    </row>
    <row r="21" spans="1:11" ht="32.25" customHeight="1">
      <c r="A21" s="290"/>
      <c r="B21" s="290"/>
      <c r="C21" s="246" t="s">
        <v>439</v>
      </c>
      <c r="D21" s="37"/>
      <c r="E21" s="95"/>
      <c r="F21" s="37"/>
      <c r="G21" s="37"/>
      <c r="H21" s="37"/>
      <c r="I21" s="37"/>
      <c r="J21" s="37"/>
      <c r="K21" s="37"/>
    </row>
    <row r="22" spans="1:15" ht="15" customHeight="1">
      <c r="A22" s="19">
        <v>1</v>
      </c>
      <c r="B22" s="141" t="s">
        <v>182</v>
      </c>
      <c r="C22" s="141" t="s">
        <v>262</v>
      </c>
      <c r="D22" s="69" t="s">
        <v>68</v>
      </c>
      <c r="E22" s="150">
        <v>2007</v>
      </c>
      <c r="F22" s="198">
        <v>3</v>
      </c>
      <c r="G22" s="202">
        <v>0.001388888888888889</v>
      </c>
      <c r="H22" s="203"/>
      <c r="I22" s="204">
        <f aca="true" t="shared" si="2" ref="I22:I35">H22*$I$4</f>
        <v>0</v>
      </c>
      <c r="J22" s="204">
        <f aca="true" t="shared" si="3" ref="J22:J35">G22+I22</f>
        <v>0.001388888888888889</v>
      </c>
      <c r="K22" s="205">
        <v>1</v>
      </c>
      <c r="L22" s="257">
        <v>1</v>
      </c>
      <c r="M22" s="209"/>
      <c r="N22" s="209"/>
      <c r="O22" s="259">
        <v>3</v>
      </c>
    </row>
    <row r="23" spans="1:15" ht="15.75">
      <c r="A23" s="19">
        <v>2</v>
      </c>
      <c r="B23" s="141" t="s">
        <v>187</v>
      </c>
      <c r="C23" s="141" t="s">
        <v>263</v>
      </c>
      <c r="D23" s="69" t="s">
        <v>68</v>
      </c>
      <c r="E23" s="150">
        <v>2007</v>
      </c>
      <c r="F23" s="198" t="s">
        <v>70</v>
      </c>
      <c r="G23" s="202">
        <v>0.001550925925925926</v>
      </c>
      <c r="H23" s="203"/>
      <c r="I23" s="204">
        <f t="shared" si="2"/>
        <v>0</v>
      </c>
      <c r="J23" s="204">
        <f t="shared" si="3"/>
        <v>0.001550925925925926</v>
      </c>
      <c r="K23" s="205">
        <v>2</v>
      </c>
      <c r="L23" s="257">
        <v>1.08</v>
      </c>
      <c r="M23" s="209"/>
      <c r="N23" s="209"/>
      <c r="O23" s="259" t="s">
        <v>69</v>
      </c>
    </row>
    <row r="24" spans="1:15" ht="15.75">
      <c r="A24" s="19">
        <v>3</v>
      </c>
      <c r="B24" s="141" t="s">
        <v>182</v>
      </c>
      <c r="C24" s="141" t="s">
        <v>264</v>
      </c>
      <c r="D24" s="69" t="s">
        <v>68</v>
      </c>
      <c r="E24" s="150">
        <v>2007</v>
      </c>
      <c r="F24" s="198" t="s">
        <v>71</v>
      </c>
      <c r="G24" s="202">
        <v>0.0016203703703703703</v>
      </c>
      <c r="H24" s="203"/>
      <c r="I24" s="204">
        <f t="shared" si="2"/>
        <v>0</v>
      </c>
      <c r="J24" s="204">
        <f t="shared" si="3"/>
        <v>0.0016203703703703703</v>
      </c>
      <c r="K24" s="205">
        <v>3</v>
      </c>
      <c r="L24" s="257">
        <v>1.2</v>
      </c>
      <c r="M24" s="209"/>
      <c r="N24" s="209"/>
      <c r="O24" s="259" t="s">
        <v>69</v>
      </c>
    </row>
    <row r="25" spans="1:15" ht="15.75">
      <c r="A25" s="19">
        <v>4</v>
      </c>
      <c r="B25" s="141" t="s">
        <v>83</v>
      </c>
      <c r="C25" s="141" t="s">
        <v>269</v>
      </c>
      <c r="D25" s="69" t="s">
        <v>68</v>
      </c>
      <c r="E25" s="150">
        <v>2009</v>
      </c>
      <c r="F25" s="198" t="s">
        <v>70</v>
      </c>
      <c r="G25" s="202">
        <v>0.0026504629629629625</v>
      </c>
      <c r="H25" s="203">
        <v>1</v>
      </c>
      <c r="I25" s="204">
        <f t="shared" si="2"/>
        <v>0.00017361111111111112</v>
      </c>
      <c r="J25" s="204">
        <f t="shared" si="3"/>
        <v>0.0028240740740740735</v>
      </c>
      <c r="K25" s="205">
        <v>4</v>
      </c>
      <c r="L25" s="209" t="s">
        <v>105</v>
      </c>
      <c r="M25" s="209"/>
      <c r="N25" s="209"/>
      <c r="O25" s="209" t="s">
        <v>105</v>
      </c>
    </row>
    <row r="26" spans="1:15" ht="15.75">
      <c r="A26" s="19">
        <v>5</v>
      </c>
      <c r="B26" s="141" t="s">
        <v>312</v>
      </c>
      <c r="C26" s="141" t="s">
        <v>270</v>
      </c>
      <c r="D26" s="69" t="s">
        <v>68</v>
      </c>
      <c r="E26" s="150">
        <v>2007</v>
      </c>
      <c r="F26" s="198" t="s">
        <v>70</v>
      </c>
      <c r="G26" s="202">
        <v>0.003159722222222222</v>
      </c>
      <c r="H26" s="203"/>
      <c r="I26" s="204">
        <f t="shared" si="2"/>
        <v>0</v>
      </c>
      <c r="J26" s="204">
        <f t="shared" si="3"/>
        <v>0.003159722222222222</v>
      </c>
      <c r="K26" s="205">
        <v>5</v>
      </c>
      <c r="L26" s="206"/>
      <c r="M26" s="206"/>
      <c r="N26" s="206"/>
      <c r="O26" s="206"/>
    </row>
    <row r="27" spans="1:15" ht="15.75">
      <c r="A27" s="19">
        <v>6</v>
      </c>
      <c r="B27" s="199" t="s">
        <v>455</v>
      </c>
      <c r="C27" s="141" t="s">
        <v>271</v>
      </c>
      <c r="D27" s="69" t="s">
        <v>68</v>
      </c>
      <c r="E27" s="150">
        <v>2008</v>
      </c>
      <c r="F27" s="198" t="s">
        <v>70</v>
      </c>
      <c r="G27" s="202">
        <v>0.003206018518518519</v>
      </c>
      <c r="H27" s="203"/>
      <c r="I27" s="204">
        <f t="shared" si="2"/>
        <v>0</v>
      </c>
      <c r="J27" s="204">
        <f t="shared" si="3"/>
        <v>0.003206018518518519</v>
      </c>
      <c r="K27" s="205">
        <v>6</v>
      </c>
      <c r="L27" s="206"/>
      <c r="M27" s="206"/>
      <c r="N27" s="206"/>
      <c r="O27" s="206"/>
    </row>
    <row r="28" spans="1:15" ht="15.75">
      <c r="A28" s="19">
        <v>7</v>
      </c>
      <c r="B28" s="141" t="s">
        <v>312</v>
      </c>
      <c r="C28" s="141" t="s">
        <v>272</v>
      </c>
      <c r="D28" s="69" t="s">
        <v>68</v>
      </c>
      <c r="E28" s="150">
        <v>2007</v>
      </c>
      <c r="F28" s="198" t="s">
        <v>70</v>
      </c>
      <c r="G28" s="202">
        <v>0.0032407407407407406</v>
      </c>
      <c r="H28" s="203"/>
      <c r="I28" s="204">
        <f t="shared" si="2"/>
        <v>0</v>
      </c>
      <c r="J28" s="204">
        <f t="shared" si="3"/>
        <v>0.0032407407407407406</v>
      </c>
      <c r="K28" s="205">
        <v>7</v>
      </c>
      <c r="L28" s="206"/>
      <c r="M28" s="206"/>
      <c r="N28" s="206"/>
      <c r="O28" s="206"/>
    </row>
    <row r="29" spans="1:15" ht="15.75">
      <c r="A29" s="19">
        <v>8</v>
      </c>
      <c r="B29" s="141" t="s">
        <v>312</v>
      </c>
      <c r="C29" s="141" t="s">
        <v>274</v>
      </c>
      <c r="D29" s="69" t="s">
        <v>68</v>
      </c>
      <c r="E29" s="150">
        <v>2007</v>
      </c>
      <c r="F29" s="198" t="s">
        <v>70</v>
      </c>
      <c r="G29" s="202">
        <v>0.0035185185185185185</v>
      </c>
      <c r="H29" s="203"/>
      <c r="I29" s="204">
        <f t="shared" si="2"/>
        <v>0</v>
      </c>
      <c r="J29" s="204">
        <f t="shared" si="3"/>
        <v>0.0035185185185185185</v>
      </c>
      <c r="K29" s="205">
        <v>8</v>
      </c>
      <c r="L29" s="206"/>
      <c r="M29" s="206"/>
      <c r="N29" s="206"/>
      <c r="O29" s="206"/>
    </row>
    <row r="30" spans="1:15" ht="15.75">
      <c r="A30" s="19">
        <v>9</v>
      </c>
      <c r="B30" s="141" t="s">
        <v>83</v>
      </c>
      <c r="C30" s="141" t="s">
        <v>265</v>
      </c>
      <c r="D30" s="69" t="s">
        <v>68</v>
      </c>
      <c r="E30" s="150">
        <v>2008</v>
      </c>
      <c r="F30" s="198" t="s">
        <v>70</v>
      </c>
      <c r="G30" s="202">
        <v>0.0019212962962962962</v>
      </c>
      <c r="H30" s="203">
        <v>10</v>
      </c>
      <c r="I30" s="204">
        <f t="shared" si="2"/>
        <v>0.0017361111111111112</v>
      </c>
      <c r="J30" s="204">
        <f t="shared" si="3"/>
        <v>0.0036574074074074074</v>
      </c>
      <c r="K30" s="205">
        <v>9</v>
      </c>
      <c r="L30" s="206"/>
      <c r="M30" s="206"/>
      <c r="N30" s="206"/>
      <c r="O30" s="206"/>
    </row>
    <row r="31" spans="1:15" ht="15.75">
      <c r="A31" s="19">
        <v>10</v>
      </c>
      <c r="B31" s="141" t="s">
        <v>187</v>
      </c>
      <c r="C31" s="141" t="s">
        <v>266</v>
      </c>
      <c r="D31" s="69" t="s">
        <v>68</v>
      </c>
      <c r="E31" s="150">
        <v>2008</v>
      </c>
      <c r="F31" s="198" t="s">
        <v>70</v>
      </c>
      <c r="G31" s="202">
        <v>0.0021064814814814813</v>
      </c>
      <c r="H31" s="203">
        <v>10</v>
      </c>
      <c r="I31" s="204">
        <f t="shared" si="2"/>
        <v>0.0017361111111111112</v>
      </c>
      <c r="J31" s="204">
        <f t="shared" si="3"/>
        <v>0.0038425925925925928</v>
      </c>
      <c r="K31" s="205">
        <v>10</v>
      </c>
      <c r="L31" s="206"/>
      <c r="M31" s="206"/>
      <c r="N31" s="206"/>
      <c r="O31" s="206"/>
    </row>
    <row r="32" spans="1:15" ht="15.75">
      <c r="A32" s="19">
        <v>11</v>
      </c>
      <c r="B32" s="141" t="s">
        <v>83</v>
      </c>
      <c r="C32" s="141" t="s">
        <v>267</v>
      </c>
      <c r="D32" s="69" t="s">
        <v>68</v>
      </c>
      <c r="E32" s="150">
        <v>2008</v>
      </c>
      <c r="F32" s="198" t="s">
        <v>70</v>
      </c>
      <c r="G32" s="202">
        <v>0.0022337962962962967</v>
      </c>
      <c r="H32" s="203">
        <v>10</v>
      </c>
      <c r="I32" s="204">
        <f t="shared" si="2"/>
        <v>0.0017361111111111112</v>
      </c>
      <c r="J32" s="204">
        <f t="shared" si="3"/>
        <v>0.003969907407407408</v>
      </c>
      <c r="K32" s="205">
        <v>11</v>
      </c>
      <c r="L32" s="206"/>
      <c r="M32" s="206"/>
      <c r="N32" s="206"/>
      <c r="O32" s="206"/>
    </row>
    <row r="33" spans="1:15" ht="15.75">
      <c r="A33" s="19">
        <v>12</v>
      </c>
      <c r="B33" s="141" t="s">
        <v>83</v>
      </c>
      <c r="C33" s="141" t="s">
        <v>268</v>
      </c>
      <c r="D33" s="69" t="s">
        <v>68</v>
      </c>
      <c r="E33" s="150">
        <v>2008</v>
      </c>
      <c r="F33" s="198" t="s">
        <v>70</v>
      </c>
      <c r="G33" s="202">
        <v>0.0024305555555555556</v>
      </c>
      <c r="H33" s="203">
        <v>10</v>
      </c>
      <c r="I33" s="204">
        <f t="shared" si="2"/>
        <v>0.0017361111111111112</v>
      </c>
      <c r="J33" s="204">
        <f t="shared" si="3"/>
        <v>0.004166666666666667</v>
      </c>
      <c r="K33" s="205">
        <v>12</v>
      </c>
      <c r="L33" s="206"/>
      <c r="M33" s="206"/>
      <c r="N33" s="206"/>
      <c r="O33" s="206"/>
    </row>
    <row r="34" spans="1:15" ht="15.75">
      <c r="A34" s="15">
        <v>13</v>
      </c>
      <c r="B34" s="141" t="s">
        <v>312</v>
      </c>
      <c r="C34" s="133" t="s">
        <v>273</v>
      </c>
      <c r="D34" s="162" t="s">
        <v>68</v>
      </c>
      <c r="E34" s="104">
        <v>2007</v>
      </c>
      <c r="F34" s="198" t="s">
        <v>70</v>
      </c>
      <c r="G34" s="161">
        <v>0.003275462962962963</v>
      </c>
      <c r="H34" s="131">
        <v>10</v>
      </c>
      <c r="I34" s="153">
        <f t="shared" si="2"/>
        <v>0.0017361111111111112</v>
      </c>
      <c r="J34" s="153">
        <f t="shared" si="3"/>
        <v>0.0050115740740740745</v>
      </c>
      <c r="K34" s="17">
        <v>13</v>
      </c>
      <c r="L34" s="18"/>
      <c r="M34" s="18"/>
      <c r="N34" s="18"/>
      <c r="O34" s="18"/>
    </row>
    <row r="35" spans="1:15" ht="15.75">
      <c r="A35" s="15">
        <v>14</v>
      </c>
      <c r="B35" s="141" t="s">
        <v>312</v>
      </c>
      <c r="C35" s="133" t="s">
        <v>275</v>
      </c>
      <c r="D35" s="162" t="s">
        <v>68</v>
      </c>
      <c r="E35" s="104">
        <v>2007</v>
      </c>
      <c r="F35" s="198" t="s">
        <v>70</v>
      </c>
      <c r="G35" s="161">
        <v>0.00369212962962963</v>
      </c>
      <c r="H35" s="131">
        <v>10</v>
      </c>
      <c r="I35" s="153">
        <f t="shared" si="2"/>
        <v>0.0017361111111111112</v>
      </c>
      <c r="J35" s="153">
        <f t="shared" si="3"/>
        <v>0.005428240740740741</v>
      </c>
      <c r="K35" s="17">
        <v>14</v>
      </c>
      <c r="L35" s="18"/>
      <c r="M35" s="18"/>
      <c r="N35" s="18"/>
      <c r="O35" s="18"/>
    </row>
    <row r="36" spans="1:11" ht="20.25" customHeight="1" hidden="1">
      <c r="A36" s="30"/>
      <c r="B36" s="124" t="s">
        <v>153</v>
      </c>
      <c r="C36" s="26"/>
      <c r="D36" s="55"/>
      <c r="E36" s="97"/>
      <c r="F36" s="55"/>
      <c r="G36" s="66"/>
      <c r="H36" s="66"/>
      <c r="I36" s="66"/>
      <c r="J36" s="66"/>
      <c r="K36" s="17">
        <v>15</v>
      </c>
    </row>
    <row r="37" spans="1:11" ht="24.75" customHeight="1" hidden="1">
      <c r="A37" s="56"/>
      <c r="B37" s="118" t="s">
        <v>164</v>
      </c>
      <c r="C37" s="127"/>
      <c r="D37" s="119"/>
      <c r="E37" s="119"/>
      <c r="F37" s="55"/>
      <c r="G37" s="68"/>
      <c r="H37" s="68"/>
      <c r="I37" s="68"/>
      <c r="J37" s="68"/>
      <c r="K37" s="17">
        <v>16</v>
      </c>
    </row>
    <row r="38" spans="1:11" ht="15.75" customHeight="1" hidden="1">
      <c r="A38" s="56"/>
      <c r="B38" s="118">
        <v>2</v>
      </c>
      <c r="C38" s="119" t="s">
        <v>163</v>
      </c>
      <c r="D38" s="122"/>
      <c r="E38" s="125">
        <v>0.0022800925925925927</v>
      </c>
      <c r="F38" s="55"/>
      <c r="G38" s="68"/>
      <c r="H38" s="68"/>
      <c r="I38" s="68"/>
      <c r="J38" s="68"/>
      <c r="K38" s="17">
        <v>17</v>
      </c>
    </row>
    <row r="39" spans="2:11" ht="15.75" hidden="1">
      <c r="B39" s="120" t="s">
        <v>72</v>
      </c>
      <c r="C39" s="121" t="s">
        <v>73</v>
      </c>
      <c r="D39" s="122"/>
      <c r="E39" s="126">
        <v>0.002916666666666667</v>
      </c>
      <c r="K39" s="17">
        <v>18</v>
      </c>
    </row>
    <row r="40" spans="2:11" ht="15.75" hidden="1">
      <c r="B40" s="120" t="s">
        <v>69</v>
      </c>
      <c r="C40" s="121" t="s">
        <v>162</v>
      </c>
      <c r="D40" s="122"/>
      <c r="E40" s="126">
        <v>0.003344907407407407</v>
      </c>
      <c r="K40" s="17">
        <v>19</v>
      </c>
    </row>
    <row r="41" spans="1:11" ht="15.75" customHeight="1" hidden="1">
      <c r="A41" s="30"/>
      <c r="B41" s="26"/>
      <c r="C41" s="29"/>
      <c r="D41" s="55"/>
      <c r="E41" s="97"/>
      <c r="F41" s="55"/>
      <c r="G41" s="68"/>
      <c r="H41" s="68"/>
      <c r="I41" s="68"/>
      <c r="J41" s="68"/>
      <c r="K41" s="17">
        <v>20</v>
      </c>
    </row>
    <row r="42" spans="1:11" ht="15.75" customHeight="1">
      <c r="A42" s="30"/>
      <c r="C42" s="102" t="s">
        <v>323</v>
      </c>
      <c r="E42" s="102"/>
      <c r="F42" s="55"/>
      <c r="G42" s="68"/>
      <c r="H42" s="68"/>
      <c r="I42" s="68"/>
      <c r="J42" s="68"/>
      <c r="K42" s="67"/>
    </row>
    <row r="43" spans="1:11" ht="15.75" customHeight="1">
      <c r="A43" s="30"/>
      <c r="B43" s="210" t="s">
        <v>325</v>
      </c>
      <c r="C43" s="212"/>
      <c r="F43" s="212" t="s">
        <v>322</v>
      </c>
      <c r="J43" s="211">
        <v>1.08</v>
      </c>
      <c r="K43" s="68">
        <f>J43*$J$22</f>
        <v>0.0015000000000000002</v>
      </c>
    </row>
    <row r="44" spans="1:11" ht="15.75" customHeight="1">
      <c r="A44" s="30"/>
      <c r="B44" s="210"/>
      <c r="C44" s="212"/>
      <c r="F44" s="212" t="s">
        <v>324</v>
      </c>
      <c r="J44" s="211">
        <v>1.2</v>
      </c>
      <c r="K44" s="68">
        <f>J44*$J$22</f>
        <v>0.0016666666666666668</v>
      </c>
    </row>
    <row r="45" spans="1:11" ht="23.25" customHeight="1">
      <c r="A45" s="30"/>
      <c r="B45" s="33" t="s">
        <v>60</v>
      </c>
      <c r="C45" s="12" t="s">
        <v>61</v>
      </c>
      <c r="E45" s="97"/>
      <c r="F45" s="55"/>
      <c r="G45" s="68"/>
      <c r="H45" s="68"/>
      <c r="I45" s="68"/>
      <c r="J45" s="68"/>
      <c r="K45" s="25"/>
    </row>
    <row r="46" spans="2:4" ht="27.75" customHeight="1">
      <c r="B46" s="21"/>
      <c r="C46" s="9"/>
      <c r="D46" s="12"/>
    </row>
    <row r="47" spans="2:4" ht="15.75">
      <c r="B47" s="33" t="s">
        <v>81</v>
      </c>
      <c r="C47" s="12" t="s">
        <v>82</v>
      </c>
      <c r="D47" s="12"/>
    </row>
    <row r="48" spans="2:4" ht="15.75">
      <c r="B48" s="23"/>
      <c r="C48" s="24"/>
      <c r="D48" s="12"/>
    </row>
    <row r="49" spans="2:4" ht="15.75">
      <c r="B49" s="9"/>
      <c r="C49" s="9"/>
      <c r="D49" s="12"/>
    </row>
    <row r="50" spans="2:4" ht="15.75">
      <c r="B50" s="12"/>
      <c r="C50" s="12"/>
      <c r="D50" s="12"/>
    </row>
  </sheetData>
  <sheetProtection/>
  <autoFilter ref="A5:K48"/>
  <mergeCells count="3">
    <mergeCell ref="A1:K1"/>
    <mergeCell ref="A21:B21"/>
    <mergeCell ref="A2:O2"/>
  </mergeCells>
  <conditionalFormatting sqref="D7">
    <cfRule type="containsBlanks" priority="17" dxfId="1" stopIfTrue="1">
      <formula>LEN(TRIM(D7))=0</formula>
    </cfRule>
    <cfRule type="cellIs" priority="18" dxfId="0" operator="equal" stopIfTrue="1">
      <formula>2000</formula>
    </cfRule>
  </conditionalFormatting>
  <conditionalFormatting sqref="E7">
    <cfRule type="containsBlanks" priority="29" dxfId="1" stopIfTrue="1">
      <formula>LEN(TRIM(E7))=0</formula>
    </cfRule>
    <cfRule type="cellIs" priority="30" dxfId="0" operator="equal" stopIfTrue="1">
      <formula>2000</formula>
    </cfRule>
  </conditionalFormatting>
  <conditionalFormatting sqref="D10">
    <cfRule type="containsBlanks" priority="15" dxfId="1" stopIfTrue="1">
      <formula>LEN(TRIM(D10))=0</formula>
    </cfRule>
    <cfRule type="cellIs" priority="16" dxfId="0" operator="equal" stopIfTrue="1">
      <formula>2000</formula>
    </cfRule>
  </conditionalFormatting>
  <conditionalFormatting sqref="D12">
    <cfRule type="containsBlanks" priority="13" dxfId="1" stopIfTrue="1">
      <formula>LEN(TRIM(D12))=0</formula>
    </cfRule>
    <cfRule type="cellIs" priority="14" dxfId="0" operator="equal" stopIfTrue="1">
      <formula>2000</formula>
    </cfRule>
  </conditionalFormatting>
  <conditionalFormatting sqref="D15">
    <cfRule type="containsBlanks" priority="11" dxfId="1" stopIfTrue="1">
      <formula>LEN(TRIM(D15))=0</formula>
    </cfRule>
    <cfRule type="cellIs" priority="12" dxfId="0" operator="equal" stopIfTrue="1">
      <formula>2000</formula>
    </cfRule>
  </conditionalFormatting>
  <conditionalFormatting sqref="E8:E16">
    <cfRule type="containsBlanks" priority="9" dxfId="1" stopIfTrue="1">
      <formula>LEN(TRIM(E8))=0</formula>
    </cfRule>
    <cfRule type="cellIs" priority="10" dxfId="0" operator="equal" stopIfTrue="1">
      <formula>2000</formula>
    </cfRule>
  </conditionalFormatting>
  <conditionalFormatting sqref="D23">
    <cfRule type="containsBlanks" priority="7" dxfId="1" stopIfTrue="1">
      <formula>LEN(TRIM(D23))=0</formula>
    </cfRule>
    <cfRule type="cellIs" priority="8" dxfId="0" operator="equal" stopIfTrue="1">
      <formula>2000</formula>
    </cfRule>
  </conditionalFormatting>
  <conditionalFormatting sqref="D27">
    <cfRule type="containsBlanks" priority="5" dxfId="1" stopIfTrue="1">
      <formula>LEN(TRIM(D27))=0</formula>
    </cfRule>
    <cfRule type="cellIs" priority="6" dxfId="0" operator="equal" stopIfTrue="1">
      <formula>2000</formula>
    </cfRule>
  </conditionalFormatting>
  <conditionalFormatting sqref="D30:D31">
    <cfRule type="containsBlanks" priority="3" dxfId="1" stopIfTrue="1">
      <formula>LEN(TRIM(D30))=0</formula>
    </cfRule>
    <cfRule type="cellIs" priority="4" dxfId="0" operator="equal" stopIfTrue="1">
      <formula>2000</formula>
    </cfRule>
  </conditionalFormatting>
  <conditionalFormatting sqref="D34:D35">
    <cfRule type="containsBlanks" priority="1" dxfId="1" stopIfTrue="1">
      <formula>LEN(TRIM(D34))=0</formula>
    </cfRule>
    <cfRule type="cellIs" priority="2" dxfId="0" operator="equal" stopIfTrue="1">
      <formula>2000</formula>
    </cfRule>
  </conditionalFormatting>
  <printOptions/>
  <pageMargins left="0.1968503937007874" right="0.31496062992125984" top="0.5511811023622047" bottom="0.35433070866141736" header="0.31496062992125984" footer="0.31496062992125984"/>
  <pageSetup fitToHeight="0" fitToWidth="1"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Q121"/>
  <sheetViews>
    <sheetView tabSelected="1" zoomScalePageLayoutView="0" workbookViewId="0" topLeftCell="A91">
      <selection activeCell="I124" sqref="I124"/>
    </sheetView>
  </sheetViews>
  <sheetFormatPr defaultColWidth="9.140625" defaultRowHeight="15"/>
  <cols>
    <col min="1" max="1" width="6.00390625" style="0" customWidth="1"/>
    <col min="2" max="2" width="5.7109375" style="0" hidden="1" customWidth="1"/>
    <col min="3" max="3" width="26.00390625" style="0" customWidth="1"/>
    <col min="4" max="4" width="21.28125" style="0" customWidth="1"/>
    <col min="5" max="5" width="6.421875" style="0" hidden="1" customWidth="1"/>
    <col min="6" max="6" width="9.140625" style="0" customWidth="1"/>
    <col min="7" max="8" width="0" style="0" hidden="1" customWidth="1"/>
    <col min="10" max="10" width="9.140625" style="0" hidden="1" customWidth="1"/>
    <col min="11" max="11" width="7.8515625" style="0" customWidth="1"/>
    <col min="12" max="12" width="11.00390625" style="0" customWidth="1"/>
    <col min="13" max="13" width="6.8515625" style="0" customWidth="1"/>
  </cols>
  <sheetData>
    <row r="1" spans="1:13" ht="18.75">
      <c r="A1" s="313" t="s">
        <v>63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</row>
    <row r="2" spans="1:12" ht="15.75">
      <c r="A2" s="228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82"/>
    </row>
    <row r="3" spans="1:13" ht="15.75">
      <c r="A3" s="314" t="s">
        <v>515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</row>
    <row r="5" spans="1:12" ht="15.75">
      <c r="A5" s="280" t="s">
        <v>86</v>
      </c>
      <c r="E5" s="2"/>
      <c r="F5" s="280" t="s">
        <v>167</v>
      </c>
      <c r="J5" s="2"/>
      <c r="K5" s="281" t="s">
        <v>516</v>
      </c>
      <c r="L5" s="281"/>
    </row>
    <row r="6" spans="1:13" ht="47.25">
      <c r="A6" s="4" t="s">
        <v>8</v>
      </c>
      <c r="B6" s="4" t="s">
        <v>62</v>
      </c>
      <c r="C6" s="4" t="s">
        <v>9</v>
      </c>
      <c r="D6" s="4" t="s">
        <v>53</v>
      </c>
      <c r="E6" s="4" t="s">
        <v>10</v>
      </c>
      <c r="F6" s="4" t="s">
        <v>11</v>
      </c>
      <c r="G6" s="4" t="s">
        <v>151</v>
      </c>
      <c r="H6" s="4" t="s">
        <v>152</v>
      </c>
      <c r="I6" s="4" t="s">
        <v>66</v>
      </c>
      <c r="J6" s="4" t="s">
        <v>54</v>
      </c>
      <c r="K6" s="4" t="s">
        <v>12</v>
      </c>
      <c r="L6" s="270" t="s">
        <v>317</v>
      </c>
      <c r="M6" s="14" t="s">
        <v>514</v>
      </c>
    </row>
    <row r="7" spans="1:13" ht="15.75">
      <c r="A7" s="3" t="s">
        <v>6</v>
      </c>
      <c r="B7" s="2"/>
      <c r="C7" s="114" t="s">
        <v>350</v>
      </c>
      <c r="D7" s="113"/>
      <c r="E7" s="113"/>
      <c r="F7" s="113"/>
      <c r="G7" s="113"/>
      <c r="H7" s="113"/>
      <c r="I7" s="113"/>
      <c r="J7" s="113"/>
      <c r="K7" s="113"/>
      <c r="L7" s="113"/>
      <c r="M7" s="1"/>
    </row>
    <row r="8" spans="1:13" ht="15.75">
      <c r="A8" s="7">
        <v>1</v>
      </c>
      <c r="B8" s="7">
        <v>18</v>
      </c>
      <c r="C8" s="230" t="s">
        <v>351</v>
      </c>
      <c r="D8" s="230" t="s">
        <v>183</v>
      </c>
      <c r="E8" s="7">
        <v>2006</v>
      </c>
      <c r="F8" s="7" t="s">
        <v>74</v>
      </c>
      <c r="G8" s="230"/>
      <c r="H8" s="230"/>
      <c r="I8" s="231">
        <v>0.01238425925925926</v>
      </c>
      <c r="J8" s="112"/>
      <c r="K8" s="7">
        <v>1</v>
      </c>
      <c r="L8" s="286">
        <v>1</v>
      </c>
      <c r="M8" s="7">
        <v>3</v>
      </c>
    </row>
    <row r="9" spans="1:13" ht="15.75">
      <c r="A9" s="7">
        <v>2</v>
      </c>
      <c r="B9" s="7">
        <v>23</v>
      </c>
      <c r="C9" s="230" t="s">
        <v>352</v>
      </c>
      <c r="D9" s="230" t="s">
        <v>346</v>
      </c>
      <c r="E9" s="7">
        <v>2006</v>
      </c>
      <c r="F9" s="7">
        <v>3</v>
      </c>
      <c r="G9" s="230"/>
      <c r="H9" s="230"/>
      <c r="I9" s="231">
        <v>0.01298611111111111</v>
      </c>
      <c r="J9" s="112"/>
      <c r="K9" s="7">
        <v>2</v>
      </c>
      <c r="L9" s="278">
        <f>I9*$L$8/$I$8</f>
        <v>1.0485981308411214</v>
      </c>
      <c r="M9" s="7" t="s">
        <v>74</v>
      </c>
    </row>
    <row r="10" spans="1:13" ht="15.75">
      <c r="A10" s="7">
        <v>3</v>
      </c>
      <c r="B10" s="7">
        <v>111</v>
      </c>
      <c r="C10" s="230" t="s">
        <v>353</v>
      </c>
      <c r="D10" s="230" t="s">
        <v>184</v>
      </c>
      <c r="E10" s="7">
        <v>2007</v>
      </c>
      <c r="F10" s="7" t="s">
        <v>70</v>
      </c>
      <c r="G10" s="230"/>
      <c r="H10" s="230"/>
      <c r="I10" s="231">
        <v>0.013888888888888888</v>
      </c>
      <c r="J10" s="112"/>
      <c r="K10" s="7">
        <v>3</v>
      </c>
      <c r="L10" s="278">
        <f>I10*$L$8/$I$8</f>
        <v>1.1214953271028036</v>
      </c>
      <c r="M10" s="7" t="s">
        <v>69</v>
      </c>
    </row>
    <row r="11" spans="1:13" ht="15.75">
      <c r="A11" s="7">
        <v>4</v>
      </c>
      <c r="B11" s="7">
        <v>101</v>
      </c>
      <c r="C11" s="230" t="s">
        <v>355</v>
      </c>
      <c r="D11" s="230" t="s">
        <v>347</v>
      </c>
      <c r="E11" s="7">
        <v>2009</v>
      </c>
      <c r="F11" s="7" t="s">
        <v>71</v>
      </c>
      <c r="G11" s="230"/>
      <c r="H11" s="230"/>
      <c r="I11" s="231">
        <v>0.018090277777777778</v>
      </c>
      <c r="J11" s="112"/>
      <c r="K11" s="7">
        <v>4</v>
      </c>
      <c r="L11" s="7"/>
      <c r="M11" s="139" t="s">
        <v>112</v>
      </c>
    </row>
    <row r="12" spans="1:13" ht="15.75">
      <c r="A12" s="7">
        <v>5</v>
      </c>
      <c r="B12" s="7">
        <v>108</v>
      </c>
      <c r="C12" s="230" t="s">
        <v>354</v>
      </c>
      <c r="D12" s="230" t="s">
        <v>348</v>
      </c>
      <c r="E12" s="7">
        <v>2007</v>
      </c>
      <c r="F12" s="7" t="s">
        <v>74</v>
      </c>
      <c r="G12" s="230"/>
      <c r="H12" s="230"/>
      <c r="I12" s="231">
        <v>0.01900462962962963</v>
      </c>
      <c r="J12" s="112"/>
      <c r="K12" s="7">
        <v>5</v>
      </c>
      <c r="L12" s="7"/>
      <c r="M12" s="139"/>
    </row>
    <row r="13" spans="1:13" ht="15.75">
      <c r="A13" s="7">
        <v>6</v>
      </c>
      <c r="B13" s="7">
        <v>116</v>
      </c>
      <c r="C13" s="230" t="s">
        <v>356</v>
      </c>
      <c r="D13" s="230" t="s">
        <v>183</v>
      </c>
      <c r="E13" s="7">
        <v>2008</v>
      </c>
      <c r="F13" s="7" t="s">
        <v>74</v>
      </c>
      <c r="G13" s="230"/>
      <c r="H13" s="230"/>
      <c r="I13" s="231">
        <v>0.022523148148148143</v>
      </c>
      <c r="J13" s="112"/>
      <c r="K13" s="7">
        <v>6</v>
      </c>
      <c r="L13" s="7"/>
      <c r="M13" s="139"/>
    </row>
    <row r="14" spans="1:13" ht="15.75">
      <c r="A14" s="7">
        <v>7</v>
      </c>
      <c r="B14" s="7">
        <v>46</v>
      </c>
      <c r="C14" s="230" t="s">
        <v>357</v>
      </c>
      <c r="D14" s="230" t="s">
        <v>349</v>
      </c>
      <c r="E14" s="7">
        <v>2006</v>
      </c>
      <c r="F14" s="7" t="s">
        <v>70</v>
      </c>
      <c r="G14" s="230"/>
      <c r="H14" s="230"/>
      <c r="I14" s="231">
        <v>0.0228125</v>
      </c>
      <c r="J14" s="112"/>
      <c r="K14" s="7">
        <v>7</v>
      </c>
      <c r="L14" s="7"/>
      <c r="M14" s="139"/>
    </row>
    <row r="15" spans="1:13" ht="15.75">
      <c r="A15" s="7">
        <v>8</v>
      </c>
      <c r="B15" s="7">
        <v>102</v>
      </c>
      <c r="C15" s="230" t="s">
        <v>358</v>
      </c>
      <c r="D15" s="230" t="s">
        <v>257</v>
      </c>
      <c r="E15" s="7">
        <v>2007</v>
      </c>
      <c r="F15" s="7" t="s">
        <v>74</v>
      </c>
      <c r="G15" s="230"/>
      <c r="H15" s="230"/>
      <c r="I15" s="231">
        <v>0.022962962962962966</v>
      </c>
      <c r="J15" s="112"/>
      <c r="K15" s="7">
        <v>8</v>
      </c>
      <c r="L15" s="7"/>
      <c r="M15" s="139"/>
    </row>
    <row r="16" spans="1:13" ht="15.75">
      <c r="A16" s="7">
        <v>9</v>
      </c>
      <c r="B16" s="7">
        <v>64</v>
      </c>
      <c r="C16" s="230" t="s">
        <v>359</v>
      </c>
      <c r="D16" s="230" t="s">
        <v>183</v>
      </c>
      <c r="E16" s="7">
        <v>2006</v>
      </c>
      <c r="F16" s="7" t="s">
        <v>70</v>
      </c>
      <c r="G16" s="230"/>
      <c r="H16" s="230"/>
      <c r="I16" s="231">
        <v>0.02525462962962963</v>
      </c>
      <c r="J16" s="112"/>
      <c r="K16" s="7">
        <v>9</v>
      </c>
      <c r="L16" s="7"/>
      <c r="M16" s="139"/>
    </row>
    <row r="17" spans="1:13" ht="15.75">
      <c r="A17" s="7">
        <v>10</v>
      </c>
      <c r="B17" s="7">
        <v>30</v>
      </c>
      <c r="C17" s="230" t="s">
        <v>360</v>
      </c>
      <c r="D17" s="230" t="s">
        <v>174</v>
      </c>
      <c r="E17" s="7">
        <v>2006</v>
      </c>
      <c r="F17" s="7" t="s">
        <v>71</v>
      </c>
      <c r="G17" s="230"/>
      <c r="H17" s="230"/>
      <c r="I17" s="231">
        <v>0.026759259259259257</v>
      </c>
      <c r="J17" s="112"/>
      <c r="K17" s="7">
        <v>10</v>
      </c>
      <c r="L17" s="7"/>
      <c r="M17" s="139"/>
    </row>
    <row r="18" spans="1:13" ht="15.75">
      <c r="A18" s="7">
        <v>11</v>
      </c>
      <c r="B18" s="7">
        <v>112</v>
      </c>
      <c r="C18" s="230" t="s">
        <v>361</v>
      </c>
      <c r="D18" s="230" t="s">
        <v>257</v>
      </c>
      <c r="E18" s="7">
        <v>2007</v>
      </c>
      <c r="F18" s="7" t="s">
        <v>74</v>
      </c>
      <c r="G18" s="230"/>
      <c r="H18" s="230"/>
      <c r="I18" s="231">
        <v>0.03099537037037037</v>
      </c>
      <c r="J18" s="112"/>
      <c r="K18" s="7">
        <v>11</v>
      </c>
      <c r="L18" s="7"/>
      <c r="M18" s="139"/>
    </row>
    <row r="19" spans="1:13" ht="15.75">
      <c r="A19" s="7">
        <v>12</v>
      </c>
      <c r="B19" s="7">
        <v>92</v>
      </c>
      <c r="C19" s="230" t="s">
        <v>362</v>
      </c>
      <c r="D19" s="230" t="s">
        <v>85</v>
      </c>
      <c r="E19" s="7">
        <v>2006</v>
      </c>
      <c r="F19" s="7" t="s">
        <v>71</v>
      </c>
      <c r="G19" s="230"/>
      <c r="H19" s="230"/>
      <c r="I19" s="231">
        <v>0.0319212962962963</v>
      </c>
      <c r="J19" s="112"/>
      <c r="K19" s="7">
        <v>12</v>
      </c>
      <c r="L19" s="7"/>
      <c r="M19" s="139"/>
    </row>
    <row r="20" spans="1:13" ht="15.75">
      <c r="A20" s="7">
        <v>13</v>
      </c>
      <c r="B20" s="7">
        <v>118</v>
      </c>
      <c r="C20" s="230" t="s">
        <v>363</v>
      </c>
      <c r="D20" s="230" t="s">
        <v>183</v>
      </c>
      <c r="E20" s="7">
        <v>2010</v>
      </c>
      <c r="F20" s="7" t="s">
        <v>70</v>
      </c>
      <c r="G20" s="230"/>
      <c r="H20" s="230"/>
      <c r="I20" s="231">
        <v>0.04224537037037037</v>
      </c>
      <c r="J20" s="112"/>
      <c r="K20" s="7">
        <v>13</v>
      </c>
      <c r="L20" s="7"/>
      <c r="M20" s="139"/>
    </row>
    <row r="21" ht="15.75">
      <c r="C21" s="26" t="s">
        <v>517</v>
      </c>
    </row>
    <row r="22" spans="3:6" ht="15.75">
      <c r="C22" s="26">
        <v>3</v>
      </c>
      <c r="D22" s="213">
        <v>1</v>
      </c>
      <c r="F22" s="232">
        <f>D22*$I$8</f>
        <v>0.01238425925925926</v>
      </c>
    </row>
    <row r="23" spans="3:8" ht="15.75">
      <c r="C23" s="23" t="s">
        <v>74</v>
      </c>
      <c r="D23" s="213">
        <v>1.16</v>
      </c>
      <c r="E23" s="8"/>
      <c r="F23" s="232">
        <f>D23*$I$8</f>
        <v>0.01436574074074074</v>
      </c>
      <c r="G23" s="8"/>
      <c r="H23" s="8"/>
    </row>
    <row r="24" spans="3:8" ht="15.75">
      <c r="C24" s="23" t="s">
        <v>69</v>
      </c>
      <c r="D24" s="213">
        <v>1.3</v>
      </c>
      <c r="E24" s="8"/>
      <c r="F24" s="232">
        <f>D24*$I$8</f>
        <v>0.016099537037037037</v>
      </c>
      <c r="G24" s="8"/>
      <c r="H24" s="8"/>
    </row>
    <row r="25" spans="1:3" ht="15.75">
      <c r="A25" s="3" t="s">
        <v>29</v>
      </c>
      <c r="C25" s="114" t="s">
        <v>58</v>
      </c>
    </row>
    <row r="26" spans="1:13" ht="15.75">
      <c r="A26" s="7">
        <v>1</v>
      </c>
      <c r="B26" s="7">
        <v>19</v>
      </c>
      <c r="C26" s="230" t="s">
        <v>364</v>
      </c>
      <c r="D26" s="230" t="s">
        <v>183</v>
      </c>
      <c r="E26" s="7">
        <v>2004</v>
      </c>
      <c r="F26" s="7" t="s">
        <v>70</v>
      </c>
      <c r="G26" s="112"/>
      <c r="H26" s="112"/>
      <c r="I26" s="231">
        <v>0.012719907407407407</v>
      </c>
      <c r="J26" s="112"/>
      <c r="K26" s="7">
        <v>1</v>
      </c>
      <c r="L26" s="7"/>
      <c r="M26" s="139" t="s">
        <v>112</v>
      </c>
    </row>
    <row r="27" spans="1:13" ht="15.75">
      <c r="A27" s="7">
        <v>2</v>
      </c>
      <c r="B27" s="7">
        <v>53</v>
      </c>
      <c r="C27" s="230" t="s">
        <v>365</v>
      </c>
      <c r="D27" s="230" t="s">
        <v>257</v>
      </c>
      <c r="E27" s="7">
        <v>2005</v>
      </c>
      <c r="F27" s="7">
        <v>1</v>
      </c>
      <c r="G27" s="112"/>
      <c r="H27" s="112"/>
      <c r="I27" s="231">
        <v>0.013761574074074074</v>
      </c>
      <c r="J27" s="112"/>
      <c r="K27" s="7">
        <v>2</v>
      </c>
      <c r="L27" s="7"/>
      <c r="M27" s="112"/>
    </row>
    <row r="28" spans="1:13" ht="15.75">
      <c r="A28" s="7">
        <v>3</v>
      </c>
      <c r="B28" s="7">
        <v>10</v>
      </c>
      <c r="C28" s="230" t="s">
        <v>366</v>
      </c>
      <c r="D28" s="230" t="s">
        <v>183</v>
      </c>
      <c r="E28" s="7">
        <v>2004</v>
      </c>
      <c r="F28" s="7" t="s">
        <v>70</v>
      </c>
      <c r="G28" s="112"/>
      <c r="H28" s="112"/>
      <c r="I28" s="231">
        <v>0.01730324074074074</v>
      </c>
      <c r="J28" s="112"/>
      <c r="K28" s="7">
        <v>3</v>
      </c>
      <c r="L28" s="7"/>
      <c r="M28" s="112"/>
    </row>
    <row r="29" spans="1:13" ht="15.75">
      <c r="A29" s="7">
        <v>4</v>
      </c>
      <c r="B29" s="7">
        <v>20</v>
      </c>
      <c r="C29" s="230" t="s">
        <v>367</v>
      </c>
      <c r="D29" s="230" t="s">
        <v>183</v>
      </c>
      <c r="E29" s="7">
        <v>2005</v>
      </c>
      <c r="F29" s="7">
        <v>2</v>
      </c>
      <c r="G29" s="112"/>
      <c r="H29" s="112"/>
      <c r="I29" s="231">
        <v>0.021226851851851854</v>
      </c>
      <c r="J29" s="112"/>
      <c r="K29" s="7">
        <v>4</v>
      </c>
      <c r="L29" s="7"/>
      <c r="M29" s="112"/>
    </row>
    <row r="30" spans="1:13" ht="15.75">
      <c r="A30" s="7">
        <v>5</v>
      </c>
      <c r="B30" s="7">
        <v>27</v>
      </c>
      <c r="C30" s="230" t="s">
        <v>368</v>
      </c>
      <c r="D30" s="230" t="s">
        <v>174</v>
      </c>
      <c r="E30" s="7">
        <v>2004</v>
      </c>
      <c r="F30" s="7">
        <v>3</v>
      </c>
      <c r="G30" s="112"/>
      <c r="H30" s="112"/>
      <c r="I30" s="231">
        <v>0.022037037037037036</v>
      </c>
      <c r="J30" s="112"/>
      <c r="K30" s="7">
        <v>5</v>
      </c>
      <c r="L30" s="7"/>
      <c r="M30" s="112"/>
    </row>
    <row r="31" spans="1:13" ht="15.75">
      <c r="A31" s="7">
        <v>6</v>
      </c>
      <c r="B31" s="7">
        <v>96</v>
      </c>
      <c r="C31" s="230" t="s">
        <v>369</v>
      </c>
      <c r="D31" s="230" t="s">
        <v>33</v>
      </c>
      <c r="E31" s="7">
        <v>2004</v>
      </c>
      <c r="F31" s="7">
        <v>2</v>
      </c>
      <c r="G31" s="112"/>
      <c r="H31" s="112"/>
      <c r="I31" s="231">
        <v>0.022789351851851852</v>
      </c>
      <c r="J31" s="112"/>
      <c r="K31" s="7">
        <v>6</v>
      </c>
      <c r="L31" s="7"/>
      <c r="M31" s="112"/>
    </row>
    <row r="32" spans="1:13" ht="15.75">
      <c r="A32" s="7">
        <v>7</v>
      </c>
      <c r="B32" s="7">
        <v>90</v>
      </c>
      <c r="C32" s="230" t="s">
        <v>370</v>
      </c>
      <c r="D32" s="230" t="s">
        <v>85</v>
      </c>
      <c r="E32" s="7">
        <v>2005</v>
      </c>
      <c r="F32" s="7" t="s">
        <v>71</v>
      </c>
      <c r="G32" s="112"/>
      <c r="H32" s="112"/>
      <c r="I32" s="231">
        <v>0.03255787037037037</v>
      </c>
      <c r="J32" s="112"/>
      <c r="K32" s="7">
        <v>7</v>
      </c>
      <c r="L32" s="7"/>
      <c r="M32" s="112"/>
    </row>
    <row r="33" s="234" customFormat="1" ht="15.75">
      <c r="C33" s="6" t="s">
        <v>518</v>
      </c>
    </row>
    <row r="34" ht="15.75">
      <c r="C34" s="6"/>
    </row>
    <row r="35" spans="1:3" ht="15.75">
      <c r="A35" s="3" t="s">
        <v>49</v>
      </c>
      <c r="C35" s="114" t="s">
        <v>59</v>
      </c>
    </row>
    <row r="36" spans="1:13" ht="15.75">
      <c r="A36" s="7">
        <v>1</v>
      </c>
      <c r="B36" s="7">
        <v>22</v>
      </c>
      <c r="C36" s="230" t="s">
        <v>371</v>
      </c>
      <c r="D36" s="230" t="s">
        <v>31</v>
      </c>
      <c r="E36" s="7">
        <v>2003</v>
      </c>
      <c r="F36" s="7" t="s">
        <v>70</v>
      </c>
      <c r="G36" s="112"/>
      <c r="H36" s="112"/>
      <c r="I36" s="231">
        <v>0.027476851851851853</v>
      </c>
      <c r="J36" s="112"/>
      <c r="K36" s="7">
        <v>1</v>
      </c>
      <c r="L36" s="286">
        <v>1</v>
      </c>
      <c r="M36" s="7">
        <v>2</v>
      </c>
    </row>
    <row r="37" spans="1:13" ht="15.75">
      <c r="A37" s="7">
        <v>2</v>
      </c>
      <c r="B37" s="7">
        <v>9</v>
      </c>
      <c r="C37" s="230" t="s">
        <v>372</v>
      </c>
      <c r="D37" s="230" t="s">
        <v>187</v>
      </c>
      <c r="E37" s="7">
        <v>2003</v>
      </c>
      <c r="F37" s="283">
        <v>1</v>
      </c>
      <c r="G37" s="112"/>
      <c r="H37" s="112"/>
      <c r="I37" s="231">
        <v>0.028287037037037038</v>
      </c>
      <c r="J37" s="112"/>
      <c r="K37" s="7">
        <v>2</v>
      </c>
      <c r="L37" s="278">
        <f>I37*$L$36/$I$36</f>
        <v>1.029486099410278</v>
      </c>
      <c r="M37" s="7">
        <v>3</v>
      </c>
    </row>
    <row r="38" spans="1:13" ht="15.75">
      <c r="A38" s="7">
        <v>3</v>
      </c>
      <c r="B38" s="7">
        <v>77</v>
      </c>
      <c r="C38" s="230" t="s">
        <v>373</v>
      </c>
      <c r="D38" s="230" t="s">
        <v>67</v>
      </c>
      <c r="E38" s="7">
        <v>2003</v>
      </c>
      <c r="F38" s="7" t="s">
        <v>69</v>
      </c>
      <c r="G38" s="112"/>
      <c r="H38" s="112"/>
      <c r="I38" s="231">
        <v>0.03657407407407407</v>
      </c>
      <c r="J38" s="112"/>
      <c r="K38" s="7">
        <v>3</v>
      </c>
      <c r="L38" s="278">
        <f>I38*$L$36/$I$36</f>
        <v>1.3310867733782643</v>
      </c>
      <c r="M38" s="7" t="s">
        <v>74</v>
      </c>
    </row>
    <row r="39" spans="1:13" ht="15.75">
      <c r="A39" s="7">
        <v>4</v>
      </c>
      <c r="B39" s="7">
        <v>75</v>
      </c>
      <c r="C39" s="230" t="s">
        <v>374</v>
      </c>
      <c r="D39" s="230" t="s">
        <v>67</v>
      </c>
      <c r="E39" s="7">
        <v>2002</v>
      </c>
      <c r="F39" s="7" t="s">
        <v>74</v>
      </c>
      <c r="G39" s="112"/>
      <c r="H39" s="112"/>
      <c r="I39" s="231">
        <v>0.03934027777777777</v>
      </c>
      <c r="J39" s="112"/>
      <c r="K39" s="7">
        <v>4</v>
      </c>
      <c r="L39" s="278">
        <f>I39*$L$36/$I$36</f>
        <v>1.4317607413647848</v>
      </c>
      <c r="M39" s="7" t="s">
        <v>69</v>
      </c>
    </row>
    <row r="40" spans="1:13" ht="15.75">
      <c r="A40" s="7">
        <v>5</v>
      </c>
      <c r="B40" s="7">
        <v>84</v>
      </c>
      <c r="C40" s="230" t="s">
        <v>375</v>
      </c>
      <c r="D40" s="230" t="s">
        <v>79</v>
      </c>
      <c r="E40" s="7">
        <v>2003</v>
      </c>
      <c r="F40" s="7" t="s">
        <v>70</v>
      </c>
      <c r="G40" s="112"/>
      <c r="H40" s="112"/>
      <c r="I40" s="231">
        <v>0.03962962962962963</v>
      </c>
      <c r="J40" s="112"/>
      <c r="K40" s="7">
        <v>5</v>
      </c>
      <c r="L40" s="278">
        <f>I40*$L$36/$I$36</f>
        <v>1.4422914911541702</v>
      </c>
      <c r="M40" s="7" t="s">
        <v>69</v>
      </c>
    </row>
    <row r="41" spans="1:13" ht="15.75">
      <c r="A41" s="7">
        <v>6</v>
      </c>
      <c r="B41" s="7">
        <v>80</v>
      </c>
      <c r="C41" s="230" t="s">
        <v>376</v>
      </c>
      <c r="D41" s="230" t="s">
        <v>79</v>
      </c>
      <c r="E41" s="7">
        <v>2002</v>
      </c>
      <c r="F41" s="7" t="s">
        <v>70</v>
      </c>
      <c r="G41" s="112"/>
      <c r="H41" s="112"/>
      <c r="I41" s="231">
        <v>0.0405787037037037</v>
      </c>
      <c r="J41" s="112"/>
      <c r="K41" s="7">
        <v>6</v>
      </c>
      <c r="L41" s="278">
        <f>I41*$L$36/$I$36</f>
        <v>1.4768323504633527</v>
      </c>
      <c r="M41" s="7" t="s">
        <v>69</v>
      </c>
    </row>
    <row r="42" spans="1:13" ht="15.75">
      <c r="A42" s="7">
        <v>7</v>
      </c>
      <c r="B42" s="7">
        <v>83</v>
      </c>
      <c r="C42" s="230" t="s">
        <v>377</v>
      </c>
      <c r="D42" s="230" t="s">
        <v>79</v>
      </c>
      <c r="E42" s="7">
        <v>2002</v>
      </c>
      <c r="F42" s="7" t="s">
        <v>70</v>
      </c>
      <c r="G42" s="112"/>
      <c r="H42" s="112"/>
      <c r="I42" s="231">
        <v>0.048854166666666664</v>
      </c>
      <c r="J42" s="112"/>
      <c r="K42" s="7">
        <v>7</v>
      </c>
      <c r="L42" s="7"/>
      <c r="M42" s="139" t="s">
        <v>112</v>
      </c>
    </row>
    <row r="43" spans="1:13" ht="15.75">
      <c r="A43" s="7">
        <v>8</v>
      </c>
      <c r="B43" s="7">
        <v>21</v>
      </c>
      <c r="C43" s="230" t="s">
        <v>378</v>
      </c>
      <c r="D43" s="230" t="s">
        <v>31</v>
      </c>
      <c r="E43" s="7">
        <v>2003</v>
      </c>
      <c r="F43" s="7" t="s">
        <v>70</v>
      </c>
      <c r="G43" s="112"/>
      <c r="H43" s="112"/>
      <c r="I43" s="231">
        <v>0.060266203703703704</v>
      </c>
      <c r="J43" s="112"/>
      <c r="K43" s="7">
        <v>8</v>
      </c>
      <c r="L43" s="7"/>
      <c r="M43" s="139"/>
    </row>
    <row r="44" spans="1:13" ht="15.75">
      <c r="A44" s="7">
        <v>9</v>
      </c>
      <c r="B44" s="7">
        <v>69</v>
      </c>
      <c r="C44" s="230" t="s">
        <v>379</v>
      </c>
      <c r="D44" s="230" t="s">
        <v>122</v>
      </c>
      <c r="E44" s="7">
        <v>2002</v>
      </c>
      <c r="F44" s="7" t="s">
        <v>70</v>
      </c>
      <c r="G44" s="112"/>
      <c r="H44" s="112"/>
      <c r="I44" s="285">
        <v>0.06603009259259258</v>
      </c>
      <c r="J44" s="112"/>
      <c r="K44" s="7">
        <v>9</v>
      </c>
      <c r="L44" s="7"/>
      <c r="M44" s="112"/>
    </row>
    <row r="45" spans="1:13" ht="15.75">
      <c r="A45" s="7">
        <v>10</v>
      </c>
      <c r="B45" s="7">
        <v>71</v>
      </c>
      <c r="C45" s="230" t="s">
        <v>380</v>
      </c>
      <c r="D45" s="230" t="s">
        <v>122</v>
      </c>
      <c r="E45" s="7">
        <v>2003</v>
      </c>
      <c r="F45" s="7" t="s">
        <v>70</v>
      </c>
      <c r="G45" s="112"/>
      <c r="H45" s="112"/>
      <c r="I45" s="285">
        <v>0.06900462962962962</v>
      </c>
      <c r="J45" s="112"/>
      <c r="K45" s="7">
        <v>10</v>
      </c>
      <c r="L45" s="7"/>
      <c r="M45" s="112"/>
    </row>
    <row r="46" spans="1:13" ht="15.75">
      <c r="A46" s="7">
        <v>11</v>
      </c>
      <c r="B46" s="7">
        <v>76</v>
      </c>
      <c r="C46" s="230" t="s">
        <v>381</v>
      </c>
      <c r="D46" s="230" t="s">
        <v>67</v>
      </c>
      <c r="E46" s="7">
        <v>2003</v>
      </c>
      <c r="F46" s="7" t="s">
        <v>74</v>
      </c>
      <c r="G46" s="112"/>
      <c r="H46" s="112"/>
      <c r="I46" s="285">
        <v>0.08134259259259259</v>
      </c>
      <c r="J46" s="112"/>
      <c r="K46" s="7">
        <v>11</v>
      </c>
      <c r="L46" s="7"/>
      <c r="M46" s="112"/>
    </row>
    <row r="47" ht="15.75">
      <c r="C47" s="26" t="s">
        <v>519</v>
      </c>
    </row>
    <row r="48" spans="3:6" ht="15.75">
      <c r="C48" s="26">
        <v>2</v>
      </c>
      <c r="D48" s="213">
        <v>1</v>
      </c>
      <c r="F48" s="232">
        <f>D48*$I$36</f>
        <v>0.027476851851851853</v>
      </c>
    </row>
    <row r="49" spans="3:6" ht="15.75">
      <c r="C49" s="26">
        <v>3</v>
      </c>
      <c r="D49" s="213">
        <v>1.18</v>
      </c>
      <c r="F49" s="232">
        <f>D49*$I$36</f>
        <v>0.032422685185185186</v>
      </c>
    </row>
    <row r="50" spans="3:6" ht="15.75">
      <c r="C50" s="23" t="s">
        <v>74</v>
      </c>
      <c r="D50" s="213">
        <v>1.4</v>
      </c>
      <c r="F50" s="232">
        <f>D50*$I$36</f>
        <v>0.038467592592592595</v>
      </c>
    </row>
    <row r="51" spans="3:6" ht="15.75">
      <c r="C51" s="23" t="s">
        <v>69</v>
      </c>
      <c r="D51" s="213">
        <v>1.6</v>
      </c>
      <c r="F51" s="232">
        <f>D51*$I$36</f>
        <v>0.04396296296296297</v>
      </c>
    </row>
    <row r="52" spans="1:3" ht="15.75">
      <c r="A52" s="3" t="s">
        <v>51</v>
      </c>
      <c r="C52" s="114" t="s">
        <v>382</v>
      </c>
    </row>
    <row r="53" spans="1:13" ht="15.75">
      <c r="A53" s="7">
        <v>1</v>
      </c>
      <c r="B53" s="7">
        <v>79</v>
      </c>
      <c r="C53" s="230" t="s">
        <v>383</v>
      </c>
      <c r="D53" s="230" t="s">
        <v>80</v>
      </c>
      <c r="E53" s="7">
        <v>2001</v>
      </c>
      <c r="F53" s="7">
        <v>3</v>
      </c>
      <c r="G53" s="112"/>
      <c r="H53" s="112"/>
      <c r="I53" s="231">
        <v>0.04711805555555556</v>
      </c>
      <c r="J53" s="112"/>
      <c r="K53" s="7">
        <v>1</v>
      </c>
      <c r="L53" s="7"/>
      <c r="M53" s="139" t="s">
        <v>112</v>
      </c>
    </row>
    <row r="54" spans="1:13" ht="15.75">
      <c r="A54" s="7">
        <v>2</v>
      </c>
      <c r="B54" s="7">
        <v>78</v>
      </c>
      <c r="C54" s="230" t="s">
        <v>384</v>
      </c>
      <c r="D54" s="230" t="s">
        <v>67</v>
      </c>
      <c r="E54" s="7">
        <v>2001</v>
      </c>
      <c r="F54" s="7" t="s">
        <v>74</v>
      </c>
      <c r="G54" s="112"/>
      <c r="H54" s="112"/>
      <c r="I54" s="231">
        <v>0.048518518518518516</v>
      </c>
      <c r="J54" s="112"/>
      <c r="K54" s="7">
        <v>2</v>
      </c>
      <c r="L54" s="7"/>
      <c r="M54" s="139"/>
    </row>
    <row r="55" spans="2:3" ht="15.75">
      <c r="B55" s="234"/>
      <c r="C55" s="233" t="s">
        <v>518</v>
      </c>
    </row>
    <row r="57" spans="1:3" ht="15.75">
      <c r="A57" s="3" t="s">
        <v>7</v>
      </c>
      <c r="C57" s="114" t="s">
        <v>56</v>
      </c>
    </row>
    <row r="58" spans="1:13" ht="15.75">
      <c r="A58" s="7">
        <v>1</v>
      </c>
      <c r="B58" s="7">
        <v>54</v>
      </c>
      <c r="C58" s="230" t="s">
        <v>386</v>
      </c>
      <c r="D58" s="230" t="s">
        <v>257</v>
      </c>
      <c r="E58" s="7">
        <v>2006</v>
      </c>
      <c r="F58" s="7">
        <v>1</v>
      </c>
      <c r="G58" s="112"/>
      <c r="H58" s="112"/>
      <c r="I58" s="231">
        <v>0.011620370370370371</v>
      </c>
      <c r="J58" s="112"/>
      <c r="K58" s="7">
        <v>1</v>
      </c>
      <c r="L58" s="286">
        <v>1</v>
      </c>
      <c r="M58" s="7">
        <v>2</v>
      </c>
    </row>
    <row r="59" spans="1:13" ht="15.75">
      <c r="A59" s="7">
        <v>2</v>
      </c>
      <c r="B59" s="7">
        <v>59</v>
      </c>
      <c r="C59" s="230" t="s">
        <v>387</v>
      </c>
      <c r="D59" s="230" t="s">
        <v>257</v>
      </c>
      <c r="E59" s="7">
        <v>2006</v>
      </c>
      <c r="F59" s="7" t="s">
        <v>74</v>
      </c>
      <c r="G59" s="112"/>
      <c r="H59" s="112"/>
      <c r="I59" s="231">
        <v>0.02666666666666667</v>
      </c>
      <c r="J59" s="112"/>
      <c r="K59" s="7">
        <v>2</v>
      </c>
      <c r="L59" s="286"/>
      <c r="M59" s="7" t="s">
        <v>112</v>
      </c>
    </row>
    <row r="60" spans="1:13" ht="15.75">
      <c r="A60" s="7">
        <v>3</v>
      </c>
      <c r="B60" s="7">
        <v>99</v>
      </c>
      <c r="C60" s="230" t="s">
        <v>388</v>
      </c>
      <c r="D60" s="230" t="s">
        <v>187</v>
      </c>
      <c r="E60" s="7">
        <v>2008</v>
      </c>
      <c r="F60" s="7" t="s">
        <v>70</v>
      </c>
      <c r="G60" s="112"/>
      <c r="H60" s="112"/>
      <c r="I60" s="231">
        <v>0.02935185185185185</v>
      </c>
      <c r="J60" s="112"/>
      <c r="K60" s="7">
        <v>3</v>
      </c>
      <c r="L60" s="7"/>
      <c r="M60" s="112"/>
    </row>
    <row r="61" spans="1:13" ht="15.75">
      <c r="A61" s="7">
        <v>4</v>
      </c>
      <c r="B61" s="7">
        <v>114</v>
      </c>
      <c r="C61" s="230" t="s">
        <v>389</v>
      </c>
      <c r="D61" s="230" t="s">
        <v>174</v>
      </c>
      <c r="E61" s="7">
        <v>2008</v>
      </c>
      <c r="F61" s="7" t="s">
        <v>69</v>
      </c>
      <c r="G61" s="112"/>
      <c r="H61" s="112"/>
      <c r="I61" s="231">
        <v>0.03144675925925926</v>
      </c>
      <c r="J61" s="112"/>
      <c r="K61" s="7">
        <v>4</v>
      </c>
      <c r="L61" s="7"/>
      <c r="M61" s="112"/>
    </row>
    <row r="62" spans="1:13" ht="15.75">
      <c r="A62" s="7">
        <v>5</v>
      </c>
      <c r="B62" s="7">
        <v>17</v>
      </c>
      <c r="C62" s="230" t="s">
        <v>390</v>
      </c>
      <c r="D62" s="230" t="s">
        <v>187</v>
      </c>
      <c r="E62" s="7">
        <v>2006</v>
      </c>
      <c r="F62" s="7" t="s">
        <v>70</v>
      </c>
      <c r="G62" s="112"/>
      <c r="H62" s="112"/>
      <c r="I62" s="231">
        <v>0.03215277777777777</v>
      </c>
      <c r="J62" s="112"/>
      <c r="K62" s="7">
        <v>5</v>
      </c>
      <c r="L62" s="7"/>
      <c r="M62" s="112"/>
    </row>
    <row r="63" spans="1:13" ht="15.75">
      <c r="A63" s="7">
        <v>6</v>
      </c>
      <c r="B63" s="7">
        <v>113</v>
      </c>
      <c r="C63" s="230" t="s">
        <v>391</v>
      </c>
      <c r="D63" s="230" t="s">
        <v>385</v>
      </c>
      <c r="E63" s="7">
        <v>2007</v>
      </c>
      <c r="F63" s="7" t="s">
        <v>70</v>
      </c>
      <c r="G63" s="112"/>
      <c r="H63" s="112"/>
      <c r="I63" s="231">
        <v>0.03304398148148149</v>
      </c>
      <c r="J63" s="112"/>
      <c r="K63" s="7">
        <v>6</v>
      </c>
      <c r="L63" s="7"/>
      <c r="M63" s="112"/>
    </row>
    <row r="64" spans="1:13" ht="15.75">
      <c r="A64" s="7">
        <v>7</v>
      </c>
      <c r="B64" s="7">
        <v>15</v>
      </c>
      <c r="C64" s="230" t="s">
        <v>392</v>
      </c>
      <c r="D64" s="230" t="s">
        <v>397</v>
      </c>
      <c r="E64" s="7">
        <v>2006</v>
      </c>
      <c r="F64" s="7" t="s">
        <v>70</v>
      </c>
      <c r="G64" s="112"/>
      <c r="H64" s="112"/>
      <c r="I64" s="231">
        <v>0.035833333333333335</v>
      </c>
      <c r="J64" s="112"/>
      <c r="K64" s="7">
        <v>7</v>
      </c>
      <c r="L64" s="7"/>
      <c r="M64" s="112"/>
    </row>
    <row r="65" spans="1:13" ht="15.75">
      <c r="A65" s="7">
        <v>8</v>
      </c>
      <c r="B65" s="7">
        <v>119</v>
      </c>
      <c r="C65" s="230" t="s">
        <v>393</v>
      </c>
      <c r="D65" s="230" t="s">
        <v>183</v>
      </c>
      <c r="E65" s="7">
        <v>2008</v>
      </c>
      <c r="F65" s="7" t="s">
        <v>70</v>
      </c>
      <c r="G65" s="112"/>
      <c r="H65" s="112"/>
      <c r="I65" s="231">
        <v>0.03703703703703704</v>
      </c>
      <c r="J65" s="112"/>
      <c r="K65" s="7">
        <v>8</v>
      </c>
      <c r="L65" s="7"/>
      <c r="M65" s="112"/>
    </row>
    <row r="66" spans="1:13" ht="15.75">
      <c r="A66" s="7">
        <v>9</v>
      </c>
      <c r="B66" s="7">
        <v>38</v>
      </c>
      <c r="C66" s="230" t="s">
        <v>394</v>
      </c>
      <c r="D66" s="230" t="s">
        <v>84</v>
      </c>
      <c r="E66" s="7">
        <v>2006</v>
      </c>
      <c r="F66" s="7" t="s">
        <v>70</v>
      </c>
      <c r="G66" s="112"/>
      <c r="H66" s="112"/>
      <c r="I66" s="231">
        <v>0.03864583333333333</v>
      </c>
      <c r="J66" s="112"/>
      <c r="K66" s="7">
        <v>9</v>
      </c>
      <c r="L66" s="7"/>
      <c r="M66" s="112"/>
    </row>
    <row r="67" spans="1:13" ht="15.75">
      <c r="A67" s="7">
        <v>10</v>
      </c>
      <c r="B67" s="7">
        <v>115</v>
      </c>
      <c r="C67" s="230" t="s">
        <v>395</v>
      </c>
      <c r="D67" s="230" t="s">
        <v>183</v>
      </c>
      <c r="E67" s="7">
        <v>2008</v>
      </c>
      <c r="F67" s="7" t="s">
        <v>70</v>
      </c>
      <c r="G67" s="112"/>
      <c r="H67" s="112"/>
      <c r="I67" s="231">
        <v>0.043715277777777777</v>
      </c>
      <c r="J67" s="112"/>
      <c r="K67" s="7">
        <v>10</v>
      </c>
      <c r="L67" s="7"/>
      <c r="M67" s="112"/>
    </row>
    <row r="68" spans="1:13" ht="15.75">
      <c r="A68" s="7">
        <v>11</v>
      </c>
      <c r="B68" s="7">
        <v>98</v>
      </c>
      <c r="C68" s="230" t="s">
        <v>396</v>
      </c>
      <c r="D68" s="230" t="s">
        <v>347</v>
      </c>
      <c r="E68" s="7">
        <v>2007</v>
      </c>
      <c r="F68" s="7" t="s">
        <v>71</v>
      </c>
      <c r="G68" s="112"/>
      <c r="H68" s="112"/>
      <c r="I68" s="231">
        <v>0.04945601851851852</v>
      </c>
      <c r="J68" s="112"/>
      <c r="K68" s="7">
        <v>11</v>
      </c>
      <c r="L68" s="7"/>
      <c r="M68" s="112"/>
    </row>
    <row r="69" spans="2:3" ht="15.75">
      <c r="B69" s="234"/>
      <c r="C69" s="288" t="s">
        <v>519</v>
      </c>
    </row>
    <row r="70" spans="3:6" ht="15.75">
      <c r="C70" s="26">
        <v>2</v>
      </c>
      <c r="D70" s="213">
        <v>1</v>
      </c>
      <c r="F70" s="232">
        <f>D70*$I$58</f>
        <v>0.011620370370370371</v>
      </c>
    </row>
    <row r="71" spans="3:6" ht="15.75">
      <c r="C71" s="26">
        <v>3</v>
      </c>
      <c r="D71" s="213">
        <v>1.18</v>
      </c>
      <c r="F71" s="232">
        <f>D71*$I$58</f>
        <v>0.013712037037037036</v>
      </c>
    </row>
    <row r="72" spans="3:6" ht="15.75">
      <c r="C72" s="23" t="s">
        <v>74</v>
      </c>
      <c r="D72" s="213">
        <v>1.4</v>
      </c>
      <c r="F72" s="232">
        <f>D72*$I$58</f>
        <v>0.01626851851851852</v>
      </c>
    </row>
    <row r="73" spans="3:6" ht="15.75">
      <c r="C73" s="23" t="s">
        <v>69</v>
      </c>
      <c r="D73" s="213">
        <v>1.6</v>
      </c>
      <c r="F73" s="232">
        <f>D73*$I$58</f>
        <v>0.018592592592592595</v>
      </c>
    </row>
    <row r="74" spans="1:3" ht="15.75">
      <c r="A74" s="3" t="s">
        <v>15</v>
      </c>
      <c r="C74" s="114" t="s">
        <v>399</v>
      </c>
    </row>
    <row r="75" spans="1:13" ht="15.75">
      <c r="A75" s="7">
        <v>1</v>
      </c>
      <c r="B75" s="7">
        <v>35</v>
      </c>
      <c r="C75" s="230" t="s">
        <v>401</v>
      </c>
      <c r="D75" s="230" t="s">
        <v>257</v>
      </c>
      <c r="E75" s="7">
        <v>2004</v>
      </c>
      <c r="F75" s="7">
        <v>2</v>
      </c>
      <c r="G75" s="112"/>
      <c r="H75" s="112"/>
      <c r="I75" s="231">
        <v>0.014259259259259261</v>
      </c>
      <c r="J75" s="112"/>
      <c r="K75" s="7">
        <v>1</v>
      </c>
      <c r="L75" s="286">
        <v>1</v>
      </c>
      <c r="M75" s="7">
        <v>2</v>
      </c>
    </row>
    <row r="76" spans="1:13" ht="15.75">
      <c r="A76" s="7">
        <v>2</v>
      </c>
      <c r="B76" s="7">
        <v>13</v>
      </c>
      <c r="C76" s="230" t="s">
        <v>402</v>
      </c>
      <c r="D76" s="230" t="s">
        <v>187</v>
      </c>
      <c r="E76" s="7">
        <v>2004</v>
      </c>
      <c r="F76" s="7" t="s">
        <v>74</v>
      </c>
      <c r="G76" s="112"/>
      <c r="H76" s="112"/>
      <c r="I76" s="231">
        <v>0.02318287037037037</v>
      </c>
      <c r="J76" s="112"/>
      <c r="K76" s="7">
        <v>2</v>
      </c>
      <c r="L76" s="278">
        <f>I76*$L$75/$I$75</f>
        <v>1.6258116883116882</v>
      </c>
      <c r="M76" s="7" t="s">
        <v>69</v>
      </c>
    </row>
    <row r="77" spans="1:13" ht="15.75">
      <c r="A77" s="7">
        <v>3</v>
      </c>
      <c r="B77" s="7">
        <v>63</v>
      </c>
      <c r="C77" s="230" t="s">
        <v>403</v>
      </c>
      <c r="D77" s="230" t="s">
        <v>400</v>
      </c>
      <c r="E77" s="7">
        <v>2005</v>
      </c>
      <c r="F77" s="7">
        <v>2</v>
      </c>
      <c r="G77" s="112"/>
      <c r="H77" s="112"/>
      <c r="I77" s="231">
        <v>0.02407407407407407</v>
      </c>
      <c r="J77" s="112"/>
      <c r="K77" s="7">
        <v>3</v>
      </c>
      <c r="L77" s="7"/>
      <c r="M77" s="7" t="s">
        <v>333</v>
      </c>
    </row>
    <row r="78" spans="1:13" ht="15.75">
      <c r="A78" s="7">
        <v>4</v>
      </c>
      <c r="B78" s="7">
        <v>49</v>
      </c>
      <c r="C78" s="230" t="s">
        <v>404</v>
      </c>
      <c r="D78" s="230" t="s">
        <v>85</v>
      </c>
      <c r="E78" s="7">
        <v>2004</v>
      </c>
      <c r="F78" s="7" t="s">
        <v>71</v>
      </c>
      <c r="G78" s="112"/>
      <c r="H78" s="112"/>
      <c r="I78" s="231">
        <v>0.026076388888888885</v>
      </c>
      <c r="J78" s="112"/>
      <c r="K78" s="7">
        <v>4</v>
      </c>
      <c r="L78" s="7"/>
      <c r="M78" s="284"/>
    </row>
    <row r="79" spans="1:13" ht="15.75">
      <c r="A79" s="7">
        <v>5</v>
      </c>
      <c r="B79" s="7">
        <v>50</v>
      </c>
      <c r="C79" s="230" t="s">
        <v>406</v>
      </c>
      <c r="D79" s="230" t="s">
        <v>85</v>
      </c>
      <c r="E79" s="7">
        <v>2004</v>
      </c>
      <c r="F79" s="7" t="s">
        <v>71</v>
      </c>
      <c r="G79" s="112"/>
      <c r="H79" s="112"/>
      <c r="I79" s="231">
        <v>0.03145833333333333</v>
      </c>
      <c r="J79" s="112"/>
      <c r="K79" s="7">
        <v>5</v>
      </c>
      <c r="L79" s="7"/>
      <c r="M79" s="284"/>
    </row>
    <row r="80" spans="1:13" ht="15.75">
      <c r="A80" s="7">
        <v>6</v>
      </c>
      <c r="B80" s="7">
        <v>29</v>
      </c>
      <c r="C80" s="230" t="s">
        <v>405</v>
      </c>
      <c r="D80" s="230" t="s">
        <v>174</v>
      </c>
      <c r="E80" s="7">
        <v>2004</v>
      </c>
      <c r="F80" s="7" t="s">
        <v>71</v>
      </c>
      <c r="G80" s="112"/>
      <c r="H80" s="112"/>
      <c r="I80" s="231">
        <v>0.03167824074074074</v>
      </c>
      <c r="J80" s="112"/>
      <c r="K80" s="7">
        <v>6</v>
      </c>
      <c r="L80" s="7"/>
      <c r="M80" s="284"/>
    </row>
    <row r="81" spans="1:13" ht="15.75">
      <c r="A81" s="7">
        <v>7</v>
      </c>
      <c r="B81" s="7">
        <v>60</v>
      </c>
      <c r="C81" s="230" t="s">
        <v>407</v>
      </c>
      <c r="D81" s="230" t="s">
        <v>257</v>
      </c>
      <c r="E81" s="7">
        <v>2005</v>
      </c>
      <c r="F81" s="7">
        <v>3</v>
      </c>
      <c r="G81" s="112"/>
      <c r="H81" s="112"/>
      <c r="I81" s="231">
        <v>0.03231481481481482</v>
      </c>
      <c r="J81" s="112"/>
      <c r="K81" s="7">
        <v>7</v>
      </c>
      <c r="L81" s="7"/>
      <c r="M81" s="284"/>
    </row>
    <row r="82" spans="1:13" ht="15.75">
      <c r="A82" s="7">
        <v>8</v>
      </c>
      <c r="B82" s="7">
        <v>91</v>
      </c>
      <c r="C82" s="230" t="s">
        <v>408</v>
      </c>
      <c r="D82" s="230" t="s">
        <v>85</v>
      </c>
      <c r="E82" s="7">
        <v>2005</v>
      </c>
      <c r="F82" s="7" t="s">
        <v>70</v>
      </c>
      <c r="G82" s="112"/>
      <c r="H82" s="112"/>
      <c r="I82" s="231">
        <v>0.03443287037037037</v>
      </c>
      <c r="J82" s="112"/>
      <c r="K82" s="7">
        <v>8</v>
      </c>
      <c r="L82" s="7"/>
      <c r="M82" s="284"/>
    </row>
    <row r="83" spans="1:13" ht="15.75">
      <c r="A83" s="7">
        <v>9</v>
      </c>
      <c r="B83" s="7">
        <v>41</v>
      </c>
      <c r="C83" s="230" t="s">
        <v>409</v>
      </c>
      <c r="D83" s="230" t="s">
        <v>84</v>
      </c>
      <c r="E83" s="7">
        <v>2005</v>
      </c>
      <c r="F83" s="7" t="s">
        <v>70</v>
      </c>
      <c r="G83" s="112"/>
      <c r="H83" s="112"/>
      <c r="I83" s="231">
        <v>0.03692129629629629</v>
      </c>
      <c r="J83" s="112"/>
      <c r="K83" s="7">
        <v>9</v>
      </c>
      <c r="L83" s="7"/>
      <c r="M83" s="284"/>
    </row>
    <row r="84" spans="1:13" ht="15.75">
      <c r="A84" s="7">
        <v>10</v>
      </c>
      <c r="B84" s="7">
        <v>26</v>
      </c>
      <c r="C84" s="230" t="s">
        <v>410</v>
      </c>
      <c r="D84" s="230" t="s">
        <v>184</v>
      </c>
      <c r="E84" s="7">
        <v>2005</v>
      </c>
      <c r="F84" s="7" t="s">
        <v>70</v>
      </c>
      <c r="G84" s="112"/>
      <c r="H84" s="112"/>
      <c r="I84" s="231">
        <v>0.059305555555555556</v>
      </c>
      <c r="J84" s="112"/>
      <c r="K84" s="7">
        <v>10</v>
      </c>
      <c r="L84" s="7"/>
      <c r="M84" s="284"/>
    </row>
    <row r="85" spans="2:3" ht="15.75">
      <c r="B85" s="234"/>
      <c r="C85" s="233" t="s">
        <v>398</v>
      </c>
    </row>
    <row r="86" spans="3:6" ht="15.75">
      <c r="C86" s="26">
        <v>2</v>
      </c>
      <c r="D86" s="213">
        <v>1.03</v>
      </c>
      <c r="F86" s="232">
        <f>D86*$I$75</f>
        <v>0.01468703703703704</v>
      </c>
    </row>
    <row r="87" spans="3:6" ht="15.75">
      <c r="C87" s="26">
        <v>3</v>
      </c>
      <c r="D87" s="213">
        <v>1.21</v>
      </c>
      <c r="F87" s="232">
        <f>D87*$I$75</f>
        <v>0.017253703703703705</v>
      </c>
    </row>
    <row r="88" spans="3:6" ht="15.75">
      <c r="C88" s="23" t="s">
        <v>74</v>
      </c>
      <c r="D88" s="213">
        <v>1.44</v>
      </c>
      <c r="F88" s="232">
        <f>D88*$I$75</f>
        <v>0.020533333333333337</v>
      </c>
    </row>
    <row r="89" spans="3:6" ht="15.75">
      <c r="C89" s="23" t="s">
        <v>69</v>
      </c>
      <c r="D89" s="213">
        <v>1.65</v>
      </c>
      <c r="F89" s="232">
        <f>D89*$I$75</f>
        <v>0.02352777777777778</v>
      </c>
    </row>
    <row r="90" spans="1:3" ht="15.75">
      <c r="A90" s="3" t="s">
        <v>42</v>
      </c>
      <c r="C90" s="114" t="s">
        <v>57</v>
      </c>
    </row>
    <row r="91" spans="1:17" ht="15.75">
      <c r="A91" s="7">
        <v>1</v>
      </c>
      <c r="B91" s="7">
        <v>28</v>
      </c>
      <c r="C91" s="230" t="s">
        <v>412</v>
      </c>
      <c r="D91" s="230" t="s">
        <v>174</v>
      </c>
      <c r="E91" s="7">
        <v>2003</v>
      </c>
      <c r="F91" s="7">
        <v>2</v>
      </c>
      <c r="G91" s="112"/>
      <c r="H91" s="112"/>
      <c r="I91" s="231">
        <v>0.017499999999999998</v>
      </c>
      <c r="J91" s="112"/>
      <c r="K91" s="7">
        <v>1</v>
      </c>
      <c r="L91" s="286">
        <v>1</v>
      </c>
      <c r="M91" s="7">
        <v>2</v>
      </c>
      <c r="Q91" s="232"/>
    </row>
    <row r="92" spans="1:13" ht="15.75">
      <c r="A92" s="7">
        <v>2</v>
      </c>
      <c r="B92" s="7">
        <v>5</v>
      </c>
      <c r="C92" s="230" t="s">
        <v>413</v>
      </c>
      <c r="D92" s="230" t="s">
        <v>187</v>
      </c>
      <c r="E92" s="7">
        <v>2002</v>
      </c>
      <c r="F92" s="7" t="s">
        <v>74</v>
      </c>
      <c r="G92" s="112"/>
      <c r="H92" s="112"/>
      <c r="I92" s="231">
        <v>0.01861111111111111</v>
      </c>
      <c r="J92" s="112"/>
      <c r="K92" s="7">
        <v>2</v>
      </c>
      <c r="L92" s="278">
        <f>I92*$L$91/$I$91</f>
        <v>1.0634920634920635</v>
      </c>
      <c r="M92" s="7">
        <v>2</v>
      </c>
    </row>
    <row r="93" spans="1:13" ht="15.75">
      <c r="A93" s="7">
        <v>3</v>
      </c>
      <c r="B93" s="7">
        <v>2</v>
      </c>
      <c r="C93" s="230" t="s">
        <v>414</v>
      </c>
      <c r="D93" s="230" t="s">
        <v>183</v>
      </c>
      <c r="E93" s="7">
        <v>2003</v>
      </c>
      <c r="F93" s="7" t="s">
        <v>70</v>
      </c>
      <c r="G93" s="112"/>
      <c r="H93" s="112"/>
      <c r="I93" s="231">
        <v>0.019664351851851853</v>
      </c>
      <c r="J93" s="112"/>
      <c r="K93" s="7">
        <v>3</v>
      </c>
      <c r="L93" s="278">
        <f aca="true" t="shared" si="0" ref="L93:L100">I93*$L$91/$I$91</f>
        <v>1.1236772486772488</v>
      </c>
      <c r="M93" s="7">
        <v>3</v>
      </c>
    </row>
    <row r="94" spans="1:13" ht="15.75">
      <c r="A94" s="7">
        <v>4</v>
      </c>
      <c r="B94" s="7">
        <v>68</v>
      </c>
      <c r="C94" s="230" t="s">
        <v>415</v>
      </c>
      <c r="D94" s="230" t="s">
        <v>122</v>
      </c>
      <c r="E94" s="7">
        <v>2003</v>
      </c>
      <c r="F94" s="7" t="s">
        <v>70</v>
      </c>
      <c r="G94" s="112"/>
      <c r="H94" s="112"/>
      <c r="I94" s="231">
        <v>0.025995370370370367</v>
      </c>
      <c r="J94" s="112"/>
      <c r="K94" s="7">
        <v>4</v>
      </c>
      <c r="L94" s="278">
        <f t="shared" si="0"/>
        <v>1.4854497354497354</v>
      </c>
      <c r="M94" s="7" t="s">
        <v>74</v>
      </c>
    </row>
    <row r="95" spans="1:13" ht="15.75">
      <c r="A95" s="7">
        <v>5</v>
      </c>
      <c r="B95" s="7">
        <v>11</v>
      </c>
      <c r="C95" s="230" t="s">
        <v>416</v>
      </c>
      <c r="D95" s="230" t="s">
        <v>187</v>
      </c>
      <c r="E95" s="7">
        <v>2003</v>
      </c>
      <c r="F95" s="7" t="s">
        <v>70</v>
      </c>
      <c r="G95" s="112"/>
      <c r="H95" s="112"/>
      <c r="I95" s="231">
        <v>0.026585648148148146</v>
      </c>
      <c r="J95" s="112"/>
      <c r="K95" s="7">
        <v>5</v>
      </c>
      <c r="L95" s="278">
        <f t="shared" si="0"/>
        <v>1.5191798941798942</v>
      </c>
      <c r="M95" s="7" t="s">
        <v>74</v>
      </c>
    </row>
    <row r="96" spans="1:15" ht="15.75">
      <c r="A96" s="7">
        <v>6</v>
      </c>
      <c r="B96" s="7">
        <v>34</v>
      </c>
      <c r="C96" s="230" t="s">
        <v>417</v>
      </c>
      <c r="D96" s="230" t="s">
        <v>31</v>
      </c>
      <c r="E96" s="7">
        <v>2002</v>
      </c>
      <c r="F96" s="7">
        <v>3</v>
      </c>
      <c r="G96" s="112"/>
      <c r="H96" s="112"/>
      <c r="I96" s="231">
        <v>0.027141203703703706</v>
      </c>
      <c r="J96" s="112"/>
      <c r="K96" s="7">
        <v>6</v>
      </c>
      <c r="L96" s="278">
        <f t="shared" si="0"/>
        <v>1.5509259259259263</v>
      </c>
      <c r="M96" s="7" t="s">
        <v>69</v>
      </c>
      <c r="O96" s="232"/>
    </row>
    <row r="97" spans="1:13" ht="15.75">
      <c r="A97" s="7">
        <v>7</v>
      </c>
      <c r="B97" s="7">
        <v>3</v>
      </c>
      <c r="C97" s="230" t="s">
        <v>418</v>
      </c>
      <c r="D97" s="230" t="s">
        <v>385</v>
      </c>
      <c r="E97" s="7">
        <v>2002</v>
      </c>
      <c r="F97" s="7" t="s">
        <v>70</v>
      </c>
      <c r="G97" s="112"/>
      <c r="H97" s="112"/>
      <c r="I97" s="231">
        <v>0.027442129629629632</v>
      </c>
      <c r="J97" s="112"/>
      <c r="K97" s="7">
        <v>7</v>
      </c>
      <c r="L97" s="278">
        <f t="shared" si="0"/>
        <v>1.5681216931216935</v>
      </c>
      <c r="M97" s="7" t="s">
        <v>69</v>
      </c>
    </row>
    <row r="98" spans="1:13" ht="15.75">
      <c r="A98" s="7">
        <v>8</v>
      </c>
      <c r="B98" s="7">
        <v>72</v>
      </c>
      <c r="C98" s="230" t="s">
        <v>419</v>
      </c>
      <c r="D98" s="230" t="s">
        <v>122</v>
      </c>
      <c r="E98" s="7">
        <v>2003</v>
      </c>
      <c r="F98" s="7" t="s">
        <v>70</v>
      </c>
      <c r="G98" s="112"/>
      <c r="H98" s="112"/>
      <c r="I98" s="231">
        <v>0.02809027777777778</v>
      </c>
      <c r="J98" s="112"/>
      <c r="K98" s="7">
        <v>8</v>
      </c>
      <c r="L98" s="278">
        <f t="shared" si="0"/>
        <v>1.6051587301587305</v>
      </c>
      <c r="M98" s="7" t="s">
        <v>69</v>
      </c>
    </row>
    <row r="99" spans="1:13" ht="15.75">
      <c r="A99" s="7">
        <v>9</v>
      </c>
      <c r="B99" s="7">
        <v>6</v>
      </c>
      <c r="C99" s="230" t="s">
        <v>420</v>
      </c>
      <c r="D99" s="230" t="s">
        <v>183</v>
      </c>
      <c r="E99" s="7">
        <v>2003</v>
      </c>
      <c r="F99" s="7" t="s">
        <v>74</v>
      </c>
      <c r="G99" s="112"/>
      <c r="H99" s="112"/>
      <c r="I99" s="231">
        <v>0.02890046296296296</v>
      </c>
      <c r="J99" s="112"/>
      <c r="K99" s="7">
        <v>9</v>
      </c>
      <c r="L99" s="278">
        <f t="shared" si="0"/>
        <v>1.6514550264550265</v>
      </c>
      <c r="M99" s="7" t="s">
        <v>69</v>
      </c>
    </row>
    <row r="100" spans="1:13" ht="15.75">
      <c r="A100" s="7">
        <v>10</v>
      </c>
      <c r="B100" s="7">
        <v>8</v>
      </c>
      <c r="C100" s="230" t="s">
        <v>421</v>
      </c>
      <c r="D100" s="230" t="s">
        <v>183</v>
      </c>
      <c r="E100" s="7">
        <v>2003</v>
      </c>
      <c r="F100" s="7" t="s">
        <v>74</v>
      </c>
      <c r="G100" s="112"/>
      <c r="H100" s="112"/>
      <c r="I100" s="231">
        <v>0.03009259259259259</v>
      </c>
      <c r="J100" s="112"/>
      <c r="K100" s="7">
        <v>10</v>
      </c>
      <c r="L100" s="278">
        <f t="shared" si="0"/>
        <v>1.7195767195767198</v>
      </c>
      <c r="M100" s="7" t="s">
        <v>69</v>
      </c>
    </row>
    <row r="101" spans="1:13" ht="15.75">
      <c r="A101" s="7">
        <v>11</v>
      </c>
      <c r="B101" s="7">
        <v>1</v>
      </c>
      <c r="C101" s="230" t="s">
        <v>427</v>
      </c>
      <c r="D101" s="230" t="s">
        <v>183</v>
      </c>
      <c r="E101" s="7">
        <v>2003</v>
      </c>
      <c r="F101" s="7" t="s">
        <v>70</v>
      </c>
      <c r="G101" s="112"/>
      <c r="H101" s="112"/>
      <c r="I101" s="231">
        <v>0.03643518518518519</v>
      </c>
      <c r="J101" s="112"/>
      <c r="K101" s="7">
        <v>11</v>
      </c>
      <c r="L101" s="7"/>
      <c r="M101" s="7" t="s">
        <v>112</v>
      </c>
    </row>
    <row r="102" spans="1:13" ht="15.75">
      <c r="A102" s="7">
        <v>12</v>
      </c>
      <c r="B102" s="7">
        <v>31</v>
      </c>
      <c r="C102" s="230" t="s">
        <v>422</v>
      </c>
      <c r="D102" s="230" t="s">
        <v>174</v>
      </c>
      <c r="E102" s="7">
        <v>2002</v>
      </c>
      <c r="F102" s="7">
        <v>1</v>
      </c>
      <c r="G102" s="112"/>
      <c r="H102" s="112"/>
      <c r="I102" s="231">
        <v>0.038078703703703705</v>
      </c>
      <c r="J102" s="112"/>
      <c r="K102" s="7">
        <v>12</v>
      </c>
      <c r="L102" s="7"/>
      <c r="M102" s="112"/>
    </row>
    <row r="103" spans="1:13" ht="15.75">
      <c r="A103" s="7">
        <v>13</v>
      </c>
      <c r="B103" s="7">
        <v>4</v>
      </c>
      <c r="C103" s="230" t="s">
        <v>423</v>
      </c>
      <c r="D103" s="230" t="s">
        <v>411</v>
      </c>
      <c r="E103" s="7">
        <v>2003</v>
      </c>
      <c r="F103" s="7" t="s">
        <v>69</v>
      </c>
      <c r="G103" s="112"/>
      <c r="H103" s="112"/>
      <c r="I103" s="231">
        <v>0.046307870370370374</v>
      </c>
      <c r="J103" s="112"/>
      <c r="K103" s="7">
        <v>13</v>
      </c>
      <c r="L103" s="7"/>
      <c r="M103" s="112"/>
    </row>
    <row r="104" spans="1:13" ht="15.75">
      <c r="A104" s="7">
        <v>14</v>
      </c>
      <c r="B104" s="7">
        <v>70</v>
      </c>
      <c r="C104" s="230" t="s">
        <v>424</v>
      </c>
      <c r="D104" s="230" t="s">
        <v>122</v>
      </c>
      <c r="E104" s="7">
        <v>2003</v>
      </c>
      <c r="F104" s="7" t="s">
        <v>70</v>
      </c>
      <c r="G104" s="112"/>
      <c r="H104" s="112"/>
      <c r="I104" s="231">
        <v>0.04762731481481481</v>
      </c>
      <c r="J104" s="112"/>
      <c r="K104" s="7">
        <v>14</v>
      </c>
      <c r="L104" s="7"/>
      <c r="M104" s="112"/>
    </row>
    <row r="105" spans="1:13" ht="15.75">
      <c r="A105" s="7">
        <v>15</v>
      </c>
      <c r="B105" s="7">
        <v>82</v>
      </c>
      <c r="C105" s="230" t="s">
        <v>425</v>
      </c>
      <c r="D105" s="230" t="s">
        <v>79</v>
      </c>
      <c r="E105" s="7">
        <v>2003</v>
      </c>
      <c r="F105" s="7" t="s">
        <v>70</v>
      </c>
      <c r="G105" s="112"/>
      <c r="H105" s="112"/>
      <c r="I105" s="231">
        <v>0.0487962962962963</v>
      </c>
      <c r="J105" s="112"/>
      <c r="K105" s="7">
        <v>15</v>
      </c>
      <c r="L105" s="7"/>
      <c r="M105" s="112"/>
    </row>
    <row r="106" spans="1:13" ht="15.75">
      <c r="A106" s="7">
        <v>16</v>
      </c>
      <c r="B106" s="7">
        <v>81</v>
      </c>
      <c r="C106" s="230" t="s">
        <v>426</v>
      </c>
      <c r="D106" s="230" t="s">
        <v>79</v>
      </c>
      <c r="E106" s="7">
        <v>2002</v>
      </c>
      <c r="F106" s="7" t="s">
        <v>70</v>
      </c>
      <c r="G106" s="112"/>
      <c r="H106" s="112"/>
      <c r="I106" s="231">
        <v>0.06319444444444444</v>
      </c>
      <c r="J106" s="112"/>
      <c r="K106" s="7">
        <v>16</v>
      </c>
      <c r="L106" s="7"/>
      <c r="M106" s="112"/>
    </row>
    <row r="107" spans="2:3" ht="15.75">
      <c r="B107" s="234"/>
      <c r="C107" s="287" t="s">
        <v>520</v>
      </c>
    </row>
    <row r="108" spans="3:6" ht="15.75">
      <c r="C108" s="26">
        <v>2</v>
      </c>
      <c r="D108" s="213">
        <v>1.09</v>
      </c>
      <c r="F108" s="232">
        <f>D108*$I$91</f>
        <v>0.019074999999999998</v>
      </c>
    </row>
    <row r="109" spans="3:6" ht="15.75">
      <c r="C109" s="26">
        <v>3</v>
      </c>
      <c r="D109" s="213">
        <v>1.27</v>
      </c>
      <c r="F109" s="232">
        <f>D109*$I$91</f>
        <v>0.022224999999999998</v>
      </c>
    </row>
    <row r="110" spans="3:6" ht="15.75">
      <c r="C110" s="23" t="s">
        <v>74</v>
      </c>
      <c r="D110" s="213">
        <v>1.52</v>
      </c>
      <c r="F110" s="232">
        <f>D110*$I$91</f>
        <v>0.0266</v>
      </c>
    </row>
    <row r="111" spans="3:6" ht="15.75">
      <c r="C111" s="23" t="s">
        <v>69</v>
      </c>
      <c r="D111" s="213">
        <v>1.75</v>
      </c>
      <c r="F111" s="232">
        <f>D111*$I$91</f>
        <v>0.030624999999999996</v>
      </c>
    </row>
    <row r="112" spans="1:3" ht="15.75">
      <c r="A112" s="3" t="s">
        <v>52</v>
      </c>
      <c r="C112" s="114" t="s">
        <v>428</v>
      </c>
    </row>
    <row r="113" spans="1:13" ht="15.75">
      <c r="A113" s="7">
        <v>1</v>
      </c>
      <c r="B113" s="7">
        <v>33</v>
      </c>
      <c r="C113" s="230" t="s">
        <v>430</v>
      </c>
      <c r="D113" s="230" t="s">
        <v>429</v>
      </c>
      <c r="E113" s="7">
        <v>2001</v>
      </c>
      <c r="F113" s="7">
        <v>2</v>
      </c>
      <c r="G113" s="112"/>
      <c r="H113" s="112"/>
      <c r="I113" s="231">
        <v>0.02872685185185185</v>
      </c>
      <c r="J113" s="112"/>
      <c r="K113" s="7">
        <v>1</v>
      </c>
      <c r="L113" s="7"/>
      <c r="M113" s="112"/>
    </row>
    <row r="114" spans="1:13" ht="15.75">
      <c r="A114" s="7">
        <v>2</v>
      </c>
      <c r="B114" s="7">
        <v>93</v>
      </c>
      <c r="C114" s="230" t="s">
        <v>431</v>
      </c>
      <c r="D114" s="230" t="s">
        <v>33</v>
      </c>
      <c r="E114" s="7">
        <v>2001</v>
      </c>
      <c r="F114" s="7">
        <v>2</v>
      </c>
      <c r="G114" s="112"/>
      <c r="H114" s="112"/>
      <c r="I114" s="231">
        <v>0.03650462962962963</v>
      </c>
      <c r="J114" s="112"/>
      <c r="K114" s="7">
        <v>2</v>
      </c>
      <c r="L114" s="7"/>
      <c r="M114" s="112"/>
    </row>
    <row r="115" spans="1:13" ht="15.75">
      <c r="A115" s="7">
        <v>3</v>
      </c>
      <c r="B115" s="7">
        <v>94</v>
      </c>
      <c r="C115" s="230" t="s">
        <v>432</v>
      </c>
      <c r="D115" s="230" t="s">
        <v>33</v>
      </c>
      <c r="E115" s="7">
        <v>2001</v>
      </c>
      <c r="F115" s="7">
        <v>2</v>
      </c>
      <c r="G115" s="112"/>
      <c r="H115" s="112"/>
      <c r="I115" s="231">
        <v>0.04011574074074074</v>
      </c>
      <c r="J115" s="112"/>
      <c r="K115" s="7">
        <v>3</v>
      </c>
      <c r="L115" s="7"/>
      <c r="M115" s="112"/>
    </row>
    <row r="116" spans="1:13" ht="15.75">
      <c r="A116" s="7">
        <v>4</v>
      </c>
      <c r="B116" s="7">
        <v>67</v>
      </c>
      <c r="C116" s="230" t="s">
        <v>433</v>
      </c>
      <c r="D116" s="230" t="s">
        <v>122</v>
      </c>
      <c r="E116" s="7">
        <v>2001</v>
      </c>
      <c r="F116" s="7" t="s">
        <v>70</v>
      </c>
      <c r="G116" s="112"/>
      <c r="H116" s="112"/>
      <c r="I116" s="231">
        <v>0.04431712962962963</v>
      </c>
      <c r="J116" s="112"/>
      <c r="K116" s="7">
        <v>4</v>
      </c>
      <c r="L116" s="7"/>
      <c r="M116" s="112"/>
    </row>
    <row r="117" ht="15.75">
      <c r="C117" s="233" t="s">
        <v>153</v>
      </c>
    </row>
    <row r="119" spans="3:9" ht="15.75">
      <c r="C119" s="33" t="s">
        <v>60</v>
      </c>
      <c r="D119" s="33"/>
      <c r="E119" s="12" t="s">
        <v>61</v>
      </c>
      <c r="I119" s="12" t="s">
        <v>61</v>
      </c>
    </row>
    <row r="120" spans="3:9" ht="15.75">
      <c r="C120" s="52"/>
      <c r="D120" s="52"/>
      <c r="E120" s="12"/>
      <c r="I120" s="12"/>
    </row>
    <row r="121" spans="3:9" ht="15.75">
      <c r="C121" s="33" t="s">
        <v>81</v>
      </c>
      <c r="D121" s="33"/>
      <c r="E121" s="12" t="s">
        <v>82</v>
      </c>
      <c r="I121" s="12" t="s">
        <v>82</v>
      </c>
    </row>
  </sheetData>
  <sheetProtection/>
  <autoFilter ref="A6:M33"/>
  <mergeCells count="2">
    <mergeCell ref="A1:M1"/>
    <mergeCell ref="A3:M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V133"/>
  <sheetViews>
    <sheetView zoomScalePageLayoutView="0" workbookViewId="0" topLeftCell="A115">
      <selection activeCell="A79" sqref="A79:IV79"/>
    </sheetView>
  </sheetViews>
  <sheetFormatPr defaultColWidth="9.140625" defaultRowHeight="15"/>
  <cols>
    <col min="1" max="1" width="4.00390625" style="22" customWidth="1"/>
    <col min="2" max="2" width="5.421875" style="22" hidden="1" customWidth="1"/>
    <col min="3" max="3" width="28.140625" style="8" customWidth="1"/>
    <col min="4" max="4" width="26.140625" style="8" customWidth="1"/>
    <col min="5" max="5" width="5.28125" style="8" hidden="1" customWidth="1"/>
    <col min="6" max="6" width="7.00390625" style="8" hidden="1" customWidth="1"/>
    <col min="7" max="7" width="7.421875" style="72" customWidth="1"/>
    <col min="8" max="8" width="10.140625" style="8" hidden="1" customWidth="1"/>
    <col min="9" max="9" width="8.00390625" style="8" hidden="1" customWidth="1"/>
    <col min="10" max="10" width="4.421875" style="8" hidden="1" customWidth="1"/>
    <col min="11" max="11" width="5.421875" style="8" hidden="1" customWidth="1"/>
    <col min="12" max="12" width="6.421875" style="8" hidden="1" customWidth="1"/>
    <col min="13" max="13" width="7.140625" style="8" hidden="1" customWidth="1"/>
    <col min="14" max="14" width="8.28125" style="8" hidden="1" customWidth="1"/>
    <col min="15" max="15" width="8.140625" style="8" hidden="1" customWidth="1"/>
    <col min="16" max="16" width="9.8515625" style="8" customWidth="1"/>
    <col min="17" max="17" width="8.00390625" style="8" customWidth="1"/>
    <col min="18" max="18" width="10.28125" style="8" customWidth="1"/>
    <col min="19" max="19" width="8.28125" style="8" customWidth="1"/>
    <col min="20" max="16384" width="9.140625" style="8" customWidth="1"/>
  </cols>
  <sheetData>
    <row r="1" spans="1:17" ht="18.75">
      <c r="A1" s="289" t="s">
        <v>63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</row>
    <row r="2" spans="1:19" ht="30.75" customHeight="1">
      <c r="A2" s="293" t="s">
        <v>512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</row>
    <row r="3" spans="1:17" ht="15.75">
      <c r="A3" s="9"/>
      <c r="B3" s="9"/>
      <c r="E3" s="12"/>
      <c r="F3" s="12"/>
      <c r="G3" s="94"/>
      <c r="H3" s="12"/>
      <c r="I3" s="12"/>
      <c r="J3" s="12"/>
      <c r="K3" s="12"/>
      <c r="L3" s="12"/>
      <c r="M3" s="12"/>
      <c r="N3" s="12"/>
      <c r="O3" s="130"/>
      <c r="P3" s="12"/>
      <c r="Q3" s="12"/>
    </row>
    <row r="4" spans="1:17" ht="15.75">
      <c r="A4" s="240" t="s">
        <v>86</v>
      </c>
      <c r="B4" s="247"/>
      <c r="C4" s="245"/>
      <c r="D4" s="240"/>
      <c r="E4" s="197"/>
      <c r="F4" s="197"/>
      <c r="G4" s="245" t="s">
        <v>167</v>
      </c>
      <c r="H4" s="12"/>
      <c r="I4" s="12"/>
      <c r="J4" s="12"/>
      <c r="K4" s="12"/>
      <c r="L4" s="12"/>
      <c r="M4" s="12"/>
      <c r="N4" s="152">
        <v>0.00017361111111111112</v>
      </c>
      <c r="O4" s="130"/>
      <c r="P4" s="12"/>
      <c r="Q4" s="12"/>
    </row>
    <row r="5" spans="1:19" ht="33" customHeight="1">
      <c r="A5" s="13" t="s">
        <v>62</v>
      </c>
      <c r="B5" s="13" t="s">
        <v>171</v>
      </c>
      <c r="C5" s="13" t="s">
        <v>64</v>
      </c>
      <c r="D5" s="13" t="s">
        <v>9</v>
      </c>
      <c r="E5" s="13" t="s">
        <v>175</v>
      </c>
      <c r="F5" s="13" t="s">
        <v>10</v>
      </c>
      <c r="G5" s="13" t="s">
        <v>65</v>
      </c>
      <c r="H5" s="14" t="s">
        <v>66</v>
      </c>
      <c r="I5" s="270" t="s">
        <v>141</v>
      </c>
      <c r="J5" s="270" t="s">
        <v>142</v>
      </c>
      <c r="K5" s="270" t="s">
        <v>242</v>
      </c>
      <c r="L5" s="270" t="s">
        <v>139</v>
      </c>
      <c r="M5" s="270" t="s">
        <v>170</v>
      </c>
      <c r="N5" s="270" t="s">
        <v>234</v>
      </c>
      <c r="O5" s="14" t="s">
        <v>168</v>
      </c>
      <c r="P5" s="14" t="s">
        <v>169</v>
      </c>
      <c r="Q5" s="14" t="s">
        <v>12</v>
      </c>
      <c r="R5" s="273" t="s">
        <v>317</v>
      </c>
      <c r="S5" s="273" t="s">
        <v>318</v>
      </c>
    </row>
    <row r="6" spans="1:17" ht="26.25" customHeight="1">
      <c r="A6" s="290" t="s">
        <v>440</v>
      </c>
      <c r="B6" s="290"/>
      <c r="C6" s="290"/>
      <c r="D6" s="64" t="s">
        <v>91</v>
      </c>
      <c r="E6" s="37"/>
      <c r="F6" s="37"/>
      <c r="G6" s="95"/>
      <c r="H6" s="37"/>
      <c r="I6" s="37"/>
      <c r="J6" s="37"/>
      <c r="K6" s="37"/>
      <c r="L6" s="37"/>
      <c r="M6" s="37"/>
      <c r="N6" s="37"/>
      <c r="O6" s="37"/>
      <c r="P6" s="37"/>
      <c r="Q6" s="65"/>
    </row>
    <row r="7" spans="1:19" ht="15" customHeight="1">
      <c r="A7" s="19">
        <v>1</v>
      </c>
      <c r="B7" s="151">
        <v>90</v>
      </c>
      <c r="C7" s="208" t="s">
        <v>85</v>
      </c>
      <c r="D7" s="141" t="s">
        <v>5</v>
      </c>
      <c r="E7" s="69" t="s">
        <v>176</v>
      </c>
      <c r="F7" s="150">
        <v>2005</v>
      </c>
      <c r="G7" s="19">
        <v>3</v>
      </c>
      <c r="H7" s="204">
        <v>0.0038657407407407408</v>
      </c>
      <c r="I7" s="203"/>
      <c r="J7" s="203"/>
      <c r="K7" s="203"/>
      <c r="L7" s="203">
        <v>4</v>
      </c>
      <c r="M7" s="203"/>
      <c r="N7" s="203">
        <f aca="true" t="shared" si="0" ref="N7:N17">SUBTOTAL(9,I7:M7)</f>
        <v>4</v>
      </c>
      <c r="O7" s="204">
        <f aca="true" t="shared" si="1" ref="O7:O17">N7*$N$4</f>
        <v>0.0006944444444444445</v>
      </c>
      <c r="P7" s="204">
        <f aca="true" t="shared" si="2" ref="P7:P17">H7+O7</f>
        <v>0.004560185185185185</v>
      </c>
      <c r="Q7" s="205">
        <v>1</v>
      </c>
      <c r="R7" s="257">
        <v>1</v>
      </c>
      <c r="S7" s="198">
        <v>3</v>
      </c>
    </row>
    <row r="8" spans="1:22" ht="15" customHeight="1">
      <c r="A8" s="19">
        <v>2</v>
      </c>
      <c r="B8" s="151">
        <v>87</v>
      </c>
      <c r="C8" s="208" t="s">
        <v>85</v>
      </c>
      <c r="D8" s="141" t="s">
        <v>3</v>
      </c>
      <c r="E8" s="69" t="s">
        <v>176</v>
      </c>
      <c r="F8" s="150">
        <v>2006</v>
      </c>
      <c r="G8" s="19">
        <v>3</v>
      </c>
      <c r="H8" s="204">
        <v>0.004930555555555555</v>
      </c>
      <c r="I8" s="203"/>
      <c r="J8" s="203"/>
      <c r="K8" s="203"/>
      <c r="L8" s="203">
        <v>1</v>
      </c>
      <c r="M8" s="203"/>
      <c r="N8" s="203">
        <f t="shared" si="0"/>
        <v>1</v>
      </c>
      <c r="O8" s="204">
        <f t="shared" si="1"/>
        <v>0.00017361111111111112</v>
      </c>
      <c r="P8" s="204">
        <f t="shared" si="2"/>
        <v>0.005104166666666667</v>
      </c>
      <c r="Q8" s="205">
        <v>2</v>
      </c>
      <c r="R8" s="258">
        <v>1.17</v>
      </c>
      <c r="S8" s="198">
        <v>3</v>
      </c>
      <c r="V8" s="272"/>
    </row>
    <row r="9" spans="1:19" ht="15" customHeight="1">
      <c r="A9" s="19">
        <v>3</v>
      </c>
      <c r="B9" s="151">
        <v>23</v>
      </c>
      <c r="C9" s="199" t="s">
        <v>182</v>
      </c>
      <c r="D9" s="141" t="s">
        <v>1</v>
      </c>
      <c r="E9" s="69" t="s">
        <v>176</v>
      </c>
      <c r="F9" s="150">
        <v>2006</v>
      </c>
      <c r="G9" s="19">
        <v>3</v>
      </c>
      <c r="H9" s="204">
        <v>0.004398148148148148</v>
      </c>
      <c r="I9" s="203"/>
      <c r="J9" s="203"/>
      <c r="K9" s="203"/>
      <c r="L9" s="203"/>
      <c r="M9" s="203">
        <v>10</v>
      </c>
      <c r="N9" s="203">
        <f t="shared" si="0"/>
        <v>10</v>
      </c>
      <c r="O9" s="204">
        <f t="shared" si="1"/>
        <v>0.0017361111111111112</v>
      </c>
      <c r="P9" s="204">
        <f t="shared" si="2"/>
        <v>0.0061342592592592594</v>
      </c>
      <c r="Q9" s="205">
        <v>3</v>
      </c>
      <c r="R9" s="258">
        <v>1.32</v>
      </c>
      <c r="S9" s="198" t="s">
        <v>69</v>
      </c>
    </row>
    <row r="10" spans="1:19" ht="15" customHeight="1">
      <c r="A10" s="19">
        <v>4</v>
      </c>
      <c r="B10" s="151">
        <v>64</v>
      </c>
      <c r="C10" s="141" t="s">
        <v>83</v>
      </c>
      <c r="D10" s="200" t="s">
        <v>181</v>
      </c>
      <c r="E10" s="69" t="s">
        <v>176</v>
      </c>
      <c r="F10" s="150">
        <v>2006</v>
      </c>
      <c r="G10" s="19" t="s">
        <v>70</v>
      </c>
      <c r="H10" s="204">
        <v>0.007118055555555555</v>
      </c>
      <c r="I10" s="203"/>
      <c r="J10" s="203"/>
      <c r="K10" s="203"/>
      <c r="L10" s="203"/>
      <c r="M10" s="203"/>
      <c r="N10" s="203">
        <f t="shared" si="0"/>
        <v>0</v>
      </c>
      <c r="O10" s="204">
        <f t="shared" si="1"/>
        <v>0</v>
      </c>
      <c r="P10" s="204">
        <f t="shared" si="2"/>
        <v>0.007118055555555555</v>
      </c>
      <c r="Q10" s="205">
        <v>4</v>
      </c>
      <c r="R10" s="206"/>
      <c r="S10" s="198" t="s">
        <v>112</v>
      </c>
    </row>
    <row r="11" spans="1:19" ht="15" customHeight="1">
      <c r="A11" s="19">
        <v>5</v>
      </c>
      <c r="B11" s="151">
        <v>20</v>
      </c>
      <c r="C11" s="141" t="s">
        <v>83</v>
      </c>
      <c r="D11" s="141" t="s">
        <v>177</v>
      </c>
      <c r="E11" s="69" t="s">
        <v>176</v>
      </c>
      <c r="F11" s="150">
        <v>2005</v>
      </c>
      <c r="G11" s="19" t="s">
        <v>70</v>
      </c>
      <c r="H11" s="204">
        <v>0.0052893518518518515</v>
      </c>
      <c r="I11" s="203"/>
      <c r="J11" s="203"/>
      <c r="K11" s="203"/>
      <c r="L11" s="203">
        <v>1</v>
      </c>
      <c r="M11" s="203">
        <v>10</v>
      </c>
      <c r="N11" s="203">
        <f t="shared" si="0"/>
        <v>11</v>
      </c>
      <c r="O11" s="204">
        <f t="shared" si="1"/>
        <v>0.0019097222222222224</v>
      </c>
      <c r="P11" s="204">
        <f t="shared" si="2"/>
        <v>0.007199074074074074</v>
      </c>
      <c r="Q11" s="205">
        <v>5</v>
      </c>
      <c r="R11" s="206"/>
      <c r="S11" s="206"/>
    </row>
    <row r="12" spans="1:19" ht="15" customHeight="1">
      <c r="A12" s="19">
        <v>6</v>
      </c>
      <c r="B12" s="151">
        <v>46</v>
      </c>
      <c r="C12" s="208" t="s">
        <v>84</v>
      </c>
      <c r="D12" s="141" t="s">
        <v>178</v>
      </c>
      <c r="E12" s="69" t="s">
        <v>176</v>
      </c>
      <c r="F12" s="150">
        <v>2006</v>
      </c>
      <c r="G12" s="214" t="s">
        <v>70</v>
      </c>
      <c r="H12" s="204">
        <v>0.005462962962962964</v>
      </c>
      <c r="I12" s="203"/>
      <c r="J12" s="203"/>
      <c r="K12" s="203"/>
      <c r="L12" s="203"/>
      <c r="M12" s="203">
        <v>10</v>
      </c>
      <c r="N12" s="203">
        <f t="shared" si="0"/>
        <v>10</v>
      </c>
      <c r="O12" s="204">
        <f t="shared" si="1"/>
        <v>0.0017361111111111112</v>
      </c>
      <c r="P12" s="204">
        <f t="shared" si="2"/>
        <v>0.007199074074074075</v>
      </c>
      <c r="Q12" s="205">
        <v>5</v>
      </c>
      <c r="R12" s="206"/>
      <c r="S12" s="206"/>
    </row>
    <row r="13" spans="1:19" ht="15" customHeight="1">
      <c r="A13" s="19">
        <v>7</v>
      </c>
      <c r="B13" s="151">
        <v>53</v>
      </c>
      <c r="C13" s="141" t="s">
        <v>312</v>
      </c>
      <c r="D13" s="200" t="s">
        <v>180</v>
      </c>
      <c r="E13" s="69" t="s">
        <v>176</v>
      </c>
      <c r="F13" s="150">
        <v>2005</v>
      </c>
      <c r="G13" s="214" t="s">
        <v>70</v>
      </c>
      <c r="H13" s="204">
        <v>0.007013888888888889</v>
      </c>
      <c r="I13" s="203"/>
      <c r="J13" s="203">
        <v>2</v>
      </c>
      <c r="K13" s="203"/>
      <c r="L13" s="203"/>
      <c r="M13" s="203">
        <v>1</v>
      </c>
      <c r="N13" s="203">
        <f t="shared" si="0"/>
        <v>3</v>
      </c>
      <c r="O13" s="204">
        <f t="shared" si="1"/>
        <v>0.0005208333333333333</v>
      </c>
      <c r="P13" s="204">
        <f t="shared" si="2"/>
        <v>0.007534722222222222</v>
      </c>
      <c r="Q13" s="205">
        <v>7</v>
      </c>
      <c r="R13" s="206"/>
      <c r="S13" s="206"/>
    </row>
    <row r="14" spans="1:19" ht="15" customHeight="1">
      <c r="A14" s="19">
        <v>8</v>
      </c>
      <c r="B14" s="151">
        <v>18</v>
      </c>
      <c r="C14" s="141" t="s">
        <v>83</v>
      </c>
      <c r="D14" s="141" t="s">
        <v>2</v>
      </c>
      <c r="E14" s="69" t="s">
        <v>176</v>
      </c>
      <c r="F14" s="150">
        <v>2006</v>
      </c>
      <c r="G14" s="19">
        <v>3</v>
      </c>
      <c r="H14" s="204">
        <v>0.0061342592592592594</v>
      </c>
      <c r="I14" s="203"/>
      <c r="J14" s="203">
        <v>10</v>
      </c>
      <c r="K14" s="203"/>
      <c r="L14" s="203"/>
      <c r="M14" s="203"/>
      <c r="N14" s="203">
        <f t="shared" si="0"/>
        <v>10</v>
      </c>
      <c r="O14" s="204">
        <f t="shared" si="1"/>
        <v>0.0017361111111111112</v>
      </c>
      <c r="P14" s="204">
        <f t="shared" si="2"/>
        <v>0.007870370370370371</v>
      </c>
      <c r="Q14" s="205">
        <v>8</v>
      </c>
      <c r="R14" s="206"/>
      <c r="S14" s="206"/>
    </row>
    <row r="15" spans="1:19" ht="15" customHeight="1">
      <c r="A15" s="19">
        <v>9</v>
      </c>
      <c r="B15" s="139">
        <v>92</v>
      </c>
      <c r="C15" s="140" t="s">
        <v>85</v>
      </c>
      <c r="D15" s="137" t="s">
        <v>179</v>
      </c>
      <c r="E15" s="69" t="s">
        <v>176</v>
      </c>
      <c r="F15" s="104">
        <v>2006</v>
      </c>
      <c r="G15" s="107">
        <v>3</v>
      </c>
      <c r="H15" s="153">
        <v>0.006238425925925925</v>
      </c>
      <c r="I15" s="131"/>
      <c r="J15" s="131"/>
      <c r="K15" s="131"/>
      <c r="L15" s="131"/>
      <c r="M15" s="131">
        <v>10</v>
      </c>
      <c r="N15" s="131">
        <f t="shared" si="0"/>
        <v>10</v>
      </c>
      <c r="O15" s="153">
        <f t="shared" si="1"/>
        <v>0.0017361111111111112</v>
      </c>
      <c r="P15" s="153">
        <f t="shared" si="2"/>
        <v>0.007974537037037037</v>
      </c>
      <c r="Q15" s="17">
        <v>9</v>
      </c>
      <c r="R15" s="18"/>
      <c r="S15" s="18"/>
    </row>
    <row r="16" spans="1:19" ht="15" customHeight="1">
      <c r="A16" s="15">
        <v>10</v>
      </c>
      <c r="B16" s="139">
        <v>88</v>
      </c>
      <c r="C16" s="140" t="s">
        <v>85</v>
      </c>
      <c r="D16" s="138" t="s">
        <v>4</v>
      </c>
      <c r="E16" s="69" t="s">
        <v>176</v>
      </c>
      <c r="F16" s="104">
        <v>2006</v>
      </c>
      <c r="G16" s="108" t="s">
        <v>70</v>
      </c>
      <c r="H16" s="153">
        <v>0.006516203703703704</v>
      </c>
      <c r="I16" s="131"/>
      <c r="J16" s="131"/>
      <c r="K16" s="131"/>
      <c r="L16" s="131">
        <v>9</v>
      </c>
      <c r="M16" s="131"/>
      <c r="N16" s="131">
        <f t="shared" si="0"/>
        <v>9</v>
      </c>
      <c r="O16" s="153">
        <f t="shared" si="1"/>
        <v>0.0015625</v>
      </c>
      <c r="P16" s="153">
        <f t="shared" si="2"/>
        <v>0.008078703703703704</v>
      </c>
      <c r="Q16" s="17">
        <v>10</v>
      </c>
      <c r="R16" s="18"/>
      <c r="S16" s="18"/>
    </row>
    <row r="17" spans="1:19" ht="15" customHeight="1">
      <c r="A17" s="15">
        <v>11</v>
      </c>
      <c r="B17" s="139">
        <v>30</v>
      </c>
      <c r="C17" s="199" t="s">
        <v>455</v>
      </c>
      <c r="D17" s="133" t="s">
        <v>200</v>
      </c>
      <c r="E17" s="69" t="s">
        <v>176</v>
      </c>
      <c r="F17" s="104">
        <v>2006</v>
      </c>
      <c r="G17" s="136" t="s">
        <v>70</v>
      </c>
      <c r="H17" s="153">
        <v>0.008101851851851851</v>
      </c>
      <c r="I17" s="131"/>
      <c r="J17" s="131"/>
      <c r="K17" s="131"/>
      <c r="L17" s="131">
        <v>3</v>
      </c>
      <c r="M17" s="131">
        <v>10</v>
      </c>
      <c r="N17" s="131">
        <f t="shared" si="0"/>
        <v>13</v>
      </c>
      <c r="O17" s="153">
        <f t="shared" si="1"/>
        <v>0.0022569444444444447</v>
      </c>
      <c r="P17" s="153">
        <f t="shared" si="2"/>
        <v>0.010358796296296297</v>
      </c>
      <c r="Q17" s="17">
        <v>11</v>
      </c>
      <c r="R17" s="18"/>
      <c r="S17" s="18"/>
    </row>
    <row r="18" spans="1:17" ht="18" customHeight="1">
      <c r="A18" s="30"/>
      <c r="B18" s="30"/>
      <c r="D18" s="86" t="s">
        <v>326</v>
      </c>
      <c r="E18" s="119"/>
      <c r="F18" s="119"/>
      <c r="G18" s="119"/>
      <c r="H18" s="66"/>
      <c r="I18" s="66"/>
      <c r="J18" s="66"/>
      <c r="K18" s="66"/>
      <c r="L18" s="66"/>
      <c r="M18" s="66"/>
      <c r="N18" s="66"/>
      <c r="O18" s="66"/>
      <c r="P18" s="66"/>
      <c r="Q18" s="67"/>
    </row>
    <row r="19" spans="7:17" ht="15.75">
      <c r="G19" s="23" t="s">
        <v>327</v>
      </c>
      <c r="P19" s="213">
        <v>1.23</v>
      </c>
      <c r="Q19" s="152">
        <f>P19*$P$7</f>
        <v>0.005609027777777778</v>
      </c>
    </row>
    <row r="20" spans="7:17" ht="15.75">
      <c r="G20" s="23" t="s">
        <v>324</v>
      </c>
      <c r="P20" s="213">
        <v>1.38</v>
      </c>
      <c r="Q20" s="152">
        <f>P20*$P$7</f>
        <v>0.006293055555555555</v>
      </c>
    </row>
    <row r="21" spans="1:17" ht="27" customHeight="1">
      <c r="A21" s="290" t="s">
        <v>440</v>
      </c>
      <c r="B21" s="290"/>
      <c r="C21" s="290"/>
      <c r="D21" s="64" t="s">
        <v>92</v>
      </c>
      <c r="E21" s="37"/>
      <c r="F21" s="37"/>
      <c r="G21" s="95"/>
      <c r="H21" s="37"/>
      <c r="I21" s="37"/>
      <c r="J21" s="37"/>
      <c r="K21" s="37"/>
      <c r="L21" s="37"/>
      <c r="M21" s="37"/>
      <c r="N21" s="37"/>
      <c r="O21" s="37"/>
      <c r="P21" s="37"/>
      <c r="Q21" s="37"/>
    </row>
    <row r="22" spans="1:19" ht="15.75" customHeight="1">
      <c r="A22" s="19">
        <v>1</v>
      </c>
      <c r="B22" s="151">
        <v>7</v>
      </c>
      <c r="C22" s="141" t="s">
        <v>187</v>
      </c>
      <c r="D22" s="141" t="s">
        <v>14</v>
      </c>
      <c r="E22" s="69" t="s">
        <v>68</v>
      </c>
      <c r="F22" s="150">
        <v>2005</v>
      </c>
      <c r="G22" s="19" t="s">
        <v>71</v>
      </c>
      <c r="H22" s="204">
        <v>0.003425925925925926</v>
      </c>
      <c r="I22" s="203"/>
      <c r="J22" s="203"/>
      <c r="K22" s="203"/>
      <c r="L22" s="203"/>
      <c r="M22" s="203"/>
      <c r="N22" s="203">
        <f>SUBTOTAL(9,I22:M22)</f>
        <v>0</v>
      </c>
      <c r="O22" s="204">
        <f>N22*$N$4</f>
        <v>0</v>
      </c>
      <c r="P22" s="204">
        <f>H22+O22</f>
        <v>0.003425925925925926</v>
      </c>
      <c r="Q22" s="205">
        <v>1</v>
      </c>
      <c r="R22" s="257">
        <v>1</v>
      </c>
      <c r="S22" s="198">
        <v>3</v>
      </c>
    </row>
    <row r="23" spans="1:19" ht="15" customHeight="1">
      <c r="A23" s="19">
        <v>2</v>
      </c>
      <c r="B23" s="151">
        <v>32</v>
      </c>
      <c r="C23" s="199" t="s">
        <v>455</v>
      </c>
      <c r="D23" s="200" t="s">
        <v>186</v>
      </c>
      <c r="E23" s="69" t="s">
        <v>68</v>
      </c>
      <c r="F23" s="150">
        <v>2005</v>
      </c>
      <c r="G23" s="209" t="s">
        <v>70</v>
      </c>
      <c r="H23" s="204">
        <v>0.0037268518518518514</v>
      </c>
      <c r="I23" s="203"/>
      <c r="J23" s="203"/>
      <c r="K23" s="203"/>
      <c r="L23" s="203"/>
      <c r="M23" s="203"/>
      <c r="N23" s="203">
        <f aca="true" t="shared" si="3" ref="N23:N37">SUBTOTAL(9,I23:M23)</f>
        <v>0</v>
      </c>
      <c r="O23" s="204">
        <f aca="true" t="shared" si="4" ref="O23:O37">N23*$N$4</f>
        <v>0</v>
      </c>
      <c r="P23" s="204">
        <f aca="true" t="shared" si="5" ref="P23:P37">H23+O23</f>
        <v>0.0037268518518518514</v>
      </c>
      <c r="Q23" s="205">
        <v>2</v>
      </c>
      <c r="R23" s="257">
        <f>P23*$R$22/$P$22</f>
        <v>1.0878378378378377</v>
      </c>
      <c r="S23" s="198" t="s">
        <v>69</v>
      </c>
    </row>
    <row r="24" spans="1:19" ht="15.75">
      <c r="A24" s="19">
        <v>3</v>
      </c>
      <c r="B24" s="151">
        <v>15</v>
      </c>
      <c r="C24" s="141" t="s">
        <v>187</v>
      </c>
      <c r="D24" s="200" t="s">
        <v>188</v>
      </c>
      <c r="E24" s="69" t="s">
        <v>68</v>
      </c>
      <c r="F24" s="150">
        <v>2006</v>
      </c>
      <c r="G24" s="209" t="s">
        <v>70</v>
      </c>
      <c r="H24" s="204">
        <v>0.0037384259259259263</v>
      </c>
      <c r="I24" s="203"/>
      <c r="J24" s="203"/>
      <c r="K24" s="203"/>
      <c r="L24" s="203"/>
      <c r="M24" s="203"/>
      <c r="N24" s="203">
        <f t="shared" si="3"/>
        <v>0</v>
      </c>
      <c r="O24" s="204">
        <f t="shared" si="4"/>
        <v>0</v>
      </c>
      <c r="P24" s="204">
        <f t="shared" si="5"/>
        <v>0.0037384259259259263</v>
      </c>
      <c r="Q24" s="205">
        <v>3</v>
      </c>
      <c r="R24" s="257">
        <f>P24*$R$22/$P$22</f>
        <v>1.0912162162162162</v>
      </c>
      <c r="S24" s="198" t="s">
        <v>69</v>
      </c>
    </row>
    <row r="25" spans="1:19" ht="15.75">
      <c r="A25" s="19">
        <v>4</v>
      </c>
      <c r="B25" s="151">
        <v>62</v>
      </c>
      <c r="C25" s="141" t="s">
        <v>201</v>
      </c>
      <c r="D25" s="141" t="s">
        <v>217</v>
      </c>
      <c r="E25" s="69" t="s">
        <v>68</v>
      </c>
      <c r="F25" s="150">
        <v>2006</v>
      </c>
      <c r="G25" s="19" t="s">
        <v>71</v>
      </c>
      <c r="H25" s="204">
        <v>0.0038541666666666668</v>
      </c>
      <c r="I25" s="203"/>
      <c r="J25" s="203"/>
      <c r="K25" s="203"/>
      <c r="L25" s="203"/>
      <c r="M25" s="203"/>
      <c r="N25" s="203">
        <f t="shared" si="3"/>
        <v>0</v>
      </c>
      <c r="O25" s="204">
        <f t="shared" si="4"/>
        <v>0</v>
      </c>
      <c r="P25" s="204">
        <f t="shared" si="5"/>
        <v>0.0038541666666666668</v>
      </c>
      <c r="Q25" s="205">
        <v>4</v>
      </c>
      <c r="R25" s="257">
        <f>P25*$R$22/$P$22</f>
        <v>1.125</v>
      </c>
      <c r="S25" s="198" t="s">
        <v>69</v>
      </c>
    </row>
    <row r="26" spans="1:19" ht="15.75">
      <c r="A26" s="19">
        <v>5</v>
      </c>
      <c r="B26" s="151">
        <v>26</v>
      </c>
      <c r="C26" s="141" t="s">
        <v>184</v>
      </c>
      <c r="D26" s="141" t="s">
        <v>185</v>
      </c>
      <c r="E26" s="69" t="s">
        <v>68</v>
      </c>
      <c r="F26" s="150">
        <v>2005</v>
      </c>
      <c r="G26" s="214" t="s">
        <v>70</v>
      </c>
      <c r="H26" s="204">
        <v>0.00369212962962963</v>
      </c>
      <c r="I26" s="203"/>
      <c r="J26" s="203"/>
      <c r="K26" s="203"/>
      <c r="L26" s="203">
        <v>1</v>
      </c>
      <c r="M26" s="203"/>
      <c r="N26" s="203">
        <f t="shared" si="3"/>
        <v>1</v>
      </c>
      <c r="O26" s="204">
        <f t="shared" si="4"/>
        <v>0.00017361111111111112</v>
      </c>
      <c r="P26" s="204">
        <f t="shared" si="5"/>
        <v>0.0038657407407407408</v>
      </c>
      <c r="Q26" s="205">
        <v>5</v>
      </c>
      <c r="R26" s="257">
        <f>P26*$R$22/$P$22</f>
        <v>1.1283783783783783</v>
      </c>
      <c r="S26" s="198" t="s">
        <v>69</v>
      </c>
    </row>
    <row r="27" spans="1:19" ht="15.75">
      <c r="A27" s="19">
        <v>6</v>
      </c>
      <c r="B27" s="151">
        <v>38</v>
      </c>
      <c r="C27" s="208" t="s">
        <v>84</v>
      </c>
      <c r="D27" s="141" t="s">
        <v>189</v>
      </c>
      <c r="E27" s="69" t="s">
        <v>68</v>
      </c>
      <c r="F27" s="150">
        <v>2006</v>
      </c>
      <c r="G27" s="214" t="s">
        <v>70</v>
      </c>
      <c r="H27" s="204">
        <v>0.003958333333333334</v>
      </c>
      <c r="I27" s="203"/>
      <c r="J27" s="203"/>
      <c r="K27" s="203"/>
      <c r="L27" s="203"/>
      <c r="M27" s="203"/>
      <c r="N27" s="203">
        <f t="shared" si="3"/>
        <v>0</v>
      </c>
      <c r="O27" s="204">
        <f t="shared" si="4"/>
        <v>0</v>
      </c>
      <c r="P27" s="204">
        <f t="shared" si="5"/>
        <v>0.003958333333333334</v>
      </c>
      <c r="Q27" s="205">
        <v>6</v>
      </c>
      <c r="R27" s="257">
        <f>P27*$R$22/$P$22</f>
        <v>1.1554054054054055</v>
      </c>
      <c r="S27" s="198" t="s">
        <v>69</v>
      </c>
    </row>
    <row r="28" spans="1:19" ht="15.75">
      <c r="A28" s="19">
        <v>7</v>
      </c>
      <c r="B28" s="151">
        <v>85</v>
      </c>
      <c r="C28" s="208" t="s">
        <v>85</v>
      </c>
      <c r="D28" s="216" t="s">
        <v>190</v>
      </c>
      <c r="E28" s="69" t="s">
        <v>68</v>
      </c>
      <c r="F28" s="150">
        <v>2005</v>
      </c>
      <c r="G28" s="19">
        <v>3</v>
      </c>
      <c r="H28" s="204">
        <v>0.0043055555555555555</v>
      </c>
      <c r="I28" s="203"/>
      <c r="J28" s="203"/>
      <c r="K28" s="203"/>
      <c r="L28" s="203"/>
      <c r="M28" s="203"/>
      <c r="N28" s="203">
        <f t="shared" si="3"/>
        <v>0</v>
      </c>
      <c r="O28" s="204">
        <f t="shared" si="4"/>
        <v>0</v>
      </c>
      <c r="P28" s="204">
        <f t="shared" si="5"/>
        <v>0.0043055555555555555</v>
      </c>
      <c r="Q28" s="205">
        <v>7</v>
      </c>
      <c r="R28" s="206"/>
      <c r="S28" s="209" t="s">
        <v>112</v>
      </c>
    </row>
    <row r="29" spans="1:19" ht="15.75">
      <c r="A29" s="19">
        <v>8</v>
      </c>
      <c r="B29" s="151">
        <v>17</v>
      </c>
      <c r="C29" s="141" t="s">
        <v>187</v>
      </c>
      <c r="D29" s="200" t="s">
        <v>191</v>
      </c>
      <c r="E29" s="69" t="s">
        <v>68</v>
      </c>
      <c r="F29" s="150">
        <v>2006</v>
      </c>
      <c r="G29" s="209" t="s">
        <v>70</v>
      </c>
      <c r="H29" s="204">
        <v>0.0043749999999999995</v>
      </c>
      <c r="I29" s="203"/>
      <c r="J29" s="203"/>
      <c r="K29" s="203"/>
      <c r="L29" s="203"/>
      <c r="M29" s="203"/>
      <c r="N29" s="203">
        <f t="shared" si="3"/>
        <v>0</v>
      </c>
      <c r="O29" s="204">
        <f t="shared" si="4"/>
        <v>0</v>
      </c>
      <c r="P29" s="204">
        <f t="shared" si="5"/>
        <v>0.0043749999999999995</v>
      </c>
      <c r="Q29" s="205">
        <v>8</v>
      </c>
      <c r="R29" s="206"/>
      <c r="S29" s="206"/>
    </row>
    <row r="30" spans="1:19" ht="15.75">
      <c r="A30" s="19">
        <v>9</v>
      </c>
      <c r="B30" s="151">
        <v>35</v>
      </c>
      <c r="C30" s="141" t="s">
        <v>312</v>
      </c>
      <c r="D30" s="200" t="s">
        <v>192</v>
      </c>
      <c r="E30" s="69" t="s">
        <v>68</v>
      </c>
      <c r="F30" s="150">
        <v>2005</v>
      </c>
      <c r="G30" s="209" t="s">
        <v>70</v>
      </c>
      <c r="H30" s="204">
        <v>0.004756944444444445</v>
      </c>
      <c r="I30" s="203"/>
      <c r="J30" s="203"/>
      <c r="K30" s="203"/>
      <c r="L30" s="203"/>
      <c r="M30" s="203"/>
      <c r="N30" s="203">
        <f t="shared" si="3"/>
        <v>0</v>
      </c>
      <c r="O30" s="204">
        <f t="shared" si="4"/>
        <v>0</v>
      </c>
      <c r="P30" s="204">
        <f t="shared" si="5"/>
        <v>0.004756944444444445</v>
      </c>
      <c r="Q30" s="205">
        <v>9</v>
      </c>
      <c r="R30" s="206"/>
      <c r="S30" s="206"/>
    </row>
    <row r="31" spans="1:19" ht="15.75">
      <c r="A31" s="19">
        <v>10</v>
      </c>
      <c r="B31" s="151">
        <v>54</v>
      </c>
      <c r="C31" s="141" t="s">
        <v>312</v>
      </c>
      <c r="D31" s="200" t="s">
        <v>193</v>
      </c>
      <c r="E31" s="69" t="s">
        <v>68</v>
      </c>
      <c r="F31" s="150">
        <v>2006</v>
      </c>
      <c r="G31" s="214" t="s">
        <v>70</v>
      </c>
      <c r="H31" s="204">
        <v>0.004942129629629629</v>
      </c>
      <c r="I31" s="203"/>
      <c r="J31" s="203"/>
      <c r="K31" s="203"/>
      <c r="L31" s="203">
        <v>1</v>
      </c>
      <c r="M31" s="203"/>
      <c r="N31" s="203">
        <f t="shared" si="3"/>
        <v>1</v>
      </c>
      <c r="O31" s="204">
        <f t="shared" si="4"/>
        <v>0.00017361111111111112</v>
      </c>
      <c r="P31" s="204">
        <f t="shared" si="5"/>
        <v>0.00511574074074074</v>
      </c>
      <c r="Q31" s="205">
        <v>10</v>
      </c>
      <c r="R31" s="206"/>
      <c r="S31" s="206"/>
    </row>
    <row r="32" spans="1:19" ht="15.75">
      <c r="A32" s="19">
        <v>11</v>
      </c>
      <c r="B32" s="151">
        <v>91</v>
      </c>
      <c r="C32" s="208" t="s">
        <v>85</v>
      </c>
      <c r="D32" s="141" t="s">
        <v>194</v>
      </c>
      <c r="E32" s="69" t="s">
        <v>68</v>
      </c>
      <c r="F32" s="150">
        <v>2005</v>
      </c>
      <c r="G32" s="209" t="s">
        <v>70</v>
      </c>
      <c r="H32" s="204">
        <v>0.005601851851851852</v>
      </c>
      <c r="I32" s="203"/>
      <c r="J32" s="203"/>
      <c r="K32" s="203"/>
      <c r="L32" s="203"/>
      <c r="M32" s="203">
        <v>10</v>
      </c>
      <c r="N32" s="203">
        <f t="shared" si="3"/>
        <v>10</v>
      </c>
      <c r="O32" s="204">
        <f t="shared" si="4"/>
        <v>0.0017361111111111112</v>
      </c>
      <c r="P32" s="204">
        <f t="shared" si="5"/>
        <v>0.007337962962962963</v>
      </c>
      <c r="Q32" s="205">
        <v>11</v>
      </c>
      <c r="R32" s="206"/>
      <c r="S32" s="206"/>
    </row>
    <row r="33" spans="1:19" ht="15.75">
      <c r="A33" s="19">
        <v>12</v>
      </c>
      <c r="B33" s="151">
        <v>60</v>
      </c>
      <c r="C33" s="141" t="s">
        <v>312</v>
      </c>
      <c r="D33" s="200" t="s">
        <v>199</v>
      </c>
      <c r="E33" s="69" t="s">
        <v>68</v>
      </c>
      <c r="F33" s="150">
        <v>2005</v>
      </c>
      <c r="G33" s="214" t="s">
        <v>70</v>
      </c>
      <c r="H33" s="204">
        <v>0.007442129629629629</v>
      </c>
      <c r="I33" s="203">
        <v>3</v>
      </c>
      <c r="J33" s="203"/>
      <c r="K33" s="203"/>
      <c r="L33" s="203"/>
      <c r="M33" s="203">
        <v>1</v>
      </c>
      <c r="N33" s="203">
        <f t="shared" si="3"/>
        <v>4</v>
      </c>
      <c r="O33" s="204">
        <f t="shared" si="4"/>
        <v>0.0006944444444444445</v>
      </c>
      <c r="P33" s="204">
        <f t="shared" si="5"/>
        <v>0.008136574074074074</v>
      </c>
      <c r="Q33" s="205">
        <v>12</v>
      </c>
      <c r="R33" s="206"/>
      <c r="S33" s="206"/>
    </row>
    <row r="34" spans="1:19" ht="15.75">
      <c r="A34" s="107">
        <v>13</v>
      </c>
      <c r="B34" s="139">
        <v>86</v>
      </c>
      <c r="C34" s="140" t="s">
        <v>85</v>
      </c>
      <c r="D34" s="138" t="s">
        <v>196</v>
      </c>
      <c r="E34" s="69" t="s">
        <v>68</v>
      </c>
      <c r="F34" s="104">
        <v>2006</v>
      </c>
      <c r="G34" s="108">
        <v>3</v>
      </c>
      <c r="H34" s="153">
        <v>0.0059722222222222225</v>
      </c>
      <c r="I34" s="131"/>
      <c r="J34" s="131"/>
      <c r="K34" s="131"/>
      <c r="L34" s="131">
        <v>3</v>
      </c>
      <c r="M34" s="131">
        <v>10</v>
      </c>
      <c r="N34" s="131">
        <f t="shared" si="3"/>
        <v>13</v>
      </c>
      <c r="O34" s="153">
        <f t="shared" si="4"/>
        <v>0.0022569444444444447</v>
      </c>
      <c r="P34" s="153">
        <f t="shared" si="5"/>
        <v>0.008229166666666668</v>
      </c>
      <c r="Q34" s="17">
        <v>13</v>
      </c>
      <c r="R34" s="18"/>
      <c r="S34" s="18"/>
    </row>
    <row r="35" spans="1:19" ht="15.75">
      <c r="A35" s="107">
        <v>14</v>
      </c>
      <c r="B35" s="139">
        <v>63</v>
      </c>
      <c r="C35" s="141" t="s">
        <v>312</v>
      </c>
      <c r="D35" s="138" t="s">
        <v>195</v>
      </c>
      <c r="E35" s="69" t="s">
        <v>68</v>
      </c>
      <c r="F35" s="104">
        <v>2005</v>
      </c>
      <c r="G35" s="108" t="s">
        <v>70</v>
      </c>
      <c r="H35" s="153">
        <v>0.00587962962962963</v>
      </c>
      <c r="I35" s="131"/>
      <c r="J35" s="131">
        <v>10</v>
      </c>
      <c r="K35" s="131"/>
      <c r="L35" s="131">
        <v>1</v>
      </c>
      <c r="M35" s="131">
        <v>10</v>
      </c>
      <c r="N35" s="131">
        <f t="shared" si="3"/>
        <v>21</v>
      </c>
      <c r="O35" s="153">
        <f t="shared" si="4"/>
        <v>0.0036458333333333334</v>
      </c>
      <c r="P35" s="153">
        <f t="shared" si="5"/>
        <v>0.009525462962962963</v>
      </c>
      <c r="Q35" s="17">
        <v>14</v>
      </c>
      <c r="R35" s="18"/>
      <c r="S35" s="18"/>
    </row>
    <row r="36" spans="1:19" ht="15.75">
      <c r="A36" s="107">
        <v>15</v>
      </c>
      <c r="B36" s="139">
        <v>41</v>
      </c>
      <c r="C36" s="140" t="s">
        <v>84</v>
      </c>
      <c r="D36" s="133" t="s">
        <v>197</v>
      </c>
      <c r="E36" s="69" t="s">
        <v>68</v>
      </c>
      <c r="F36" s="104">
        <v>2005</v>
      </c>
      <c r="G36" s="108" t="s">
        <v>70</v>
      </c>
      <c r="H36" s="153">
        <v>0.00673611111111111</v>
      </c>
      <c r="I36" s="131"/>
      <c r="J36" s="131">
        <v>11</v>
      </c>
      <c r="K36" s="131"/>
      <c r="L36" s="131">
        <v>10</v>
      </c>
      <c r="M36" s="131"/>
      <c r="N36" s="131">
        <f t="shared" si="3"/>
        <v>21</v>
      </c>
      <c r="O36" s="153">
        <f t="shared" si="4"/>
        <v>0.0036458333333333334</v>
      </c>
      <c r="P36" s="153">
        <f t="shared" si="5"/>
        <v>0.010381944444444444</v>
      </c>
      <c r="Q36" s="17">
        <v>15</v>
      </c>
      <c r="R36" s="18"/>
      <c r="S36" s="18"/>
    </row>
    <row r="37" spans="1:19" ht="15.75">
      <c r="A37" s="107">
        <v>16</v>
      </c>
      <c r="B37" s="139">
        <v>59</v>
      </c>
      <c r="C37" s="141" t="s">
        <v>312</v>
      </c>
      <c r="D37" s="138" t="s">
        <v>198</v>
      </c>
      <c r="E37" s="69" t="s">
        <v>68</v>
      </c>
      <c r="F37" s="104">
        <v>2006</v>
      </c>
      <c r="G37" s="108" t="s">
        <v>70</v>
      </c>
      <c r="H37" s="153">
        <v>0.007442129629629629</v>
      </c>
      <c r="I37" s="131"/>
      <c r="J37" s="131">
        <v>1</v>
      </c>
      <c r="K37" s="131"/>
      <c r="L37" s="155">
        <v>13</v>
      </c>
      <c r="M37" s="131">
        <v>10</v>
      </c>
      <c r="N37" s="131">
        <f t="shared" si="3"/>
        <v>24</v>
      </c>
      <c r="O37" s="153">
        <f t="shared" si="4"/>
        <v>0.004166666666666667</v>
      </c>
      <c r="P37" s="153">
        <f t="shared" si="5"/>
        <v>0.011608796296296296</v>
      </c>
      <c r="Q37" s="17">
        <v>16</v>
      </c>
      <c r="R37" s="18"/>
      <c r="S37" s="18"/>
    </row>
    <row r="38" spans="1:19" ht="15.75">
      <c r="A38" s="185"/>
      <c r="B38" s="215"/>
      <c r="C38" s="186"/>
      <c r="D38" s="86" t="s">
        <v>328</v>
      </c>
      <c r="E38" s="188"/>
      <c r="F38" s="105"/>
      <c r="G38" s="189"/>
      <c r="H38" s="190"/>
      <c r="I38" s="191"/>
      <c r="J38" s="191"/>
      <c r="K38" s="191"/>
      <c r="L38" s="192"/>
      <c r="M38" s="191"/>
      <c r="N38" s="191"/>
      <c r="O38" s="190"/>
      <c r="P38" s="190"/>
      <c r="Q38" s="67"/>
      <c r="R38" s="25"/>
      <c r="S38" s="25"/>
    </row>
    <row r="39" spans="1:19" ht="15.75">
      <c r="A39" s="185"/>
      <c r="B39" s="215"/>
      <c r="C39" s="186"/>
      <c r="D39" s="187"/>
      <c r="G39" s="23" t="s">
        <v>327</v>
      </c>
      <c r="J39" s="191"/>
      <c r="K39" s="191"/>
      <c r="L39" s="192"/>
      <c r="M39" s="191"/>
      <c r="O39" s="190"/>
      <c r="P39" s="255">
        <v>1.05</v>
      </c>
      <c r="Q39" s="190">
        <f>P39*$P$22</f>
        <v>0.0035972222222222226</v>
      </c>
      <c r="R39" s="25"/>
      <c r="S39" s="25"/>
    </row>
    <row r="40" spans="1:17" ht="20.25" customHeight="1">
      <c r="A40" s="185"/>
      <c r="B40" s="30"/>
      <c r="C40" s="21"/>
      <c r="D40" s="86"/>
      <c r="G40" s="23" t="s">
        <v>324</v>
      </c>
      <c r="J40" s="66"/>
      <c r="K40" s="66"/>
      <c r="L40" s="66"/>
      <c r="M40" s="66"/>
      <c r="O40" s="66"/>
      <c r="P40" s="256">
        <v>1.17</v>
      </c>
      <c r="Q40" s="190">
        <f>P40*$P$22</f>
        <v>0.004008333333333333</v>
      </c>
    </row>
    <row r="41" spans="1:17" ht="24" customHeight="1">
      <c r="A41" s="290" t="s">
        <v>441</v>
      </c>
      <c r="B41" s="290"/>
      <c r="C41" s="290"/>
      <c r="D41" s="64" t="s">
        <v>91</v>
      </c>
      <c r="E41" s="63"/>
      <c r="F41" s="63"/>
      <c r="G41" s="96"/>
      <c r="H41" s="65"/>
      <c r="I41" s="65"/>
      <c r="J41" s="65"/>
      <c r="K41" s="65"/>
      <c r="L41" s="65"/>
      <c r="M41" s="65"/>
      <c r="N41" s="65"/>
      <c r="O41" s="65"/>
      <c r="P41" s="65"/>
      <c r="Q41" s="65"/>
    </row>
    <row r="42" spans="1:21" ht="14.25" customHeight="1">
      <c r="A42" s="19">
        <v>1</v>
      </c>
      <c r="B42" s="151">
        <v>9</v>
      </c>
      <c r="C42" s="141" t="s">
        <v>187</v>
      </c>
      <c r="D42" s="141" t="s">
        <v>41</v>
      </c>
      <c r="E42" s="69" t="s">
        <v>176</v>
      </c>
      <c r="F42" s="150">
        <v>2003</v>
      </c>
      <c r="G42" s="19" t="s">
        <v>74</v>
      </c>
      <c r="H42" s="204">
        <v>0.0036226851851851854</v>
      </c>
      <c r="I42" s="217"/>
      <c r="J42" s="217"/>
      <c r="K42" s="217"/>
      <c r="L42" s="203">
        <v>1</v>
      </c>
      <c r="M42" s="217"/>
      <c r="N42" s="203">
        <f aca="true" t="shared" si="6" ref="N42:N61">SUBTOTAL(9,I42:M42)</f>
        <v>1</v>
      </c>
      <c r="O42" s="204">
        <f aca="true" t="shared" si="7" ref="O42:O61">N42*$N$4</f>
        <v>0.00017361111111111112</v>
      </c>
      <c r="P42" s="204">
        <f aca="true" t="shared" si="8" ref="P42:P61">H42+O42</f>
        <v>0.0037962962962962963</v>
      </c>
      <c r="Q42" s="205">
        <v>1</v>
      </c>
      <c r="R42" s="257">
        <v>1</v>
      </c>
      <c r="S42" s="198">
        <v>2</v>
      </c>
      <c r="U42" s="195"/>
    </row>
    <row r="43" spans="1:19" ht="15.75" customHeight="1">
      <c r="A43" s="19">
        <v>2</v>
      </c>
      <c r="B43" s="151">
        <v>66</v>
      </c>
      <c r="C43" s="141" t="s">
        <v>201</v>
      </c>
      <c r="D43" s="141" t="s">
        <v>202</v>
      </c>
      <c r="E43" s="69" t="s">
        <v>176</v>
      </c>
      <c r="F43" s="150">
        <v>2004</v>
      </c>
      <c r="G43" s="19" t="s">
        <v>69</v>
      </c>
      <c r="H43" s="204">
        <v>0.003958333333333334</v>
      </c>
      <c r="I43" s="203"/>
      <c r="J43" s="203"/>
      <c r="K43" s="203"/>
      <c r="L43" s="203"/>
      <c r="M43" s="203"/>
      <c r="N43" s="203">
        <f t="shared" si="6"/>
        <v>0</v>
      </c>
      <c r="O43" s="204">
        <f t="shared" si="7"/>
        <v>0</v>
      </c>
      <c r="P43" s="204">
        <f t="shared" si="8"/>
        <v>0.003958333333333334</v>
      </c>
      <c r="Q43" s="205">
        <v>2</v>
      </c>
      <c r="R43" s="257">
        <f>P43*$R$42/$P$42</f>
        <v>1.0426829268292683</v>
      </c>
      <c r="S43" s="198">
        <v>2</v>
      </c>
    </row>
    <row r="44" spans="1:19" ht="15.75" customHeight="1">
      <c r="A44" s="19">
        <v>3</v>
      </c>
      <c r="B44" s="151">
        <v>36</v>
      </c>
      <c r="C44" s="218" t="s">
        <v>22</v>
      </c>
      <c r="D44" s="141" t="s">
        <v>203</v>
      </c>
      <c r="E44" s="69" t="s">
        <v>176</v>
      </c>
      <c r="F44" s="150">
        <v>2004</v>
      </c>
      <c r="G44" s="19" t="s">
        <v>71</v>
      </c>
      <c r="H44" s="204">
        <v>0.004050925925925926</v>
      </c>
      <c r="I44" s="203"/>
      <c r="J44" s="203"/>
      <c r="K44" s="203"/>
      <c r="L44" s="203"/>
      <c r="M44" s="203"/>
      <c r="N44" s="203">
        <f t="shared" si="6"/>
        <v>0</v>
      </c>
      <c r="O44" s="204">
        <f t="shared" si="7"/>
        <v>0</v>
      </c>
      <c r="P44" s="204">
        <f t="shared" si="8"/>
        <v>0.004050925925925926</v>
      </c>
      <c r="Q44" s="205">
        <v>3</v>
      </c>
      <c r="R44" s="257">
        <f aca="true" t="shared" si="9" ref="R44:R55">P44*$R$42/$P$42</f>
        <v>1.0670731707317072</v>
      </c>
      <c r="S44" s="198">
        <v>2</v>
      </c>
    </row>
    <row r="45" spans="1:19" ht="15.75" customHeight="1">
      <c r="A45" s="19">
        <v>4</v>
      </c>
      <c r="B45" s="151">
        <v>73</v>
      </c>
      <c r="C45" s="218" t="s">
        <v>456</v>
      </c>
      <c r="D45" s="141" t="s">
        <v>243</v>
      </c>
      <c r="E45" s="69" t="s">
        <v>176</v>
      </c>
      <c r="F45" s="150">
        <v>2004</v>
      </c>
      <c r="G45" s="19" t="s">
        <v>70</v>
      </c>
      <c r="H45" s="204">
        <v>0.004212962962962963</v>
      </c>
      <c r="I45" s="203"/>
      <c r="J45" s="203"/>
      <c r="K45" s="203"/>
      <c r="L45" s="203"/>
      <c r="M45" s="203"/>
      <c r="N45" s="203">
        <f t="shared" si="6"/>
        <v>0</v>
      </c>
      <c r="O45" s="204">
        <f t="shared" si="7"/>
        <v>0</v>
      </c>
      <c r="P45" s="204">
        <f t="shared" si="8"/>
        <v>0.004212962962962963</v>
      </c>
      <c r="Q45" s="205">
        <v>4</v>
      </c>
      <c r="R45" s="257">
        <f t="shared" si="9"/>
        <v>1.1097560975609755</v>
      </c>
      <c r="S45" s="198">
        <v>3</v>
      </c>
    </row>
    <row r="46" spans="1:19" ht="15.75" customHeight="1">
      <c r="A46" s="19">
        <v>5</v>
      </c>
      <c r="B46" s="151">
        <v>37</v>
      </c>
      <c r="C46" s="218" t="s">
        <v>22</v>
      </c>
      <c r="D46" s="141" t="s">
        <v>36</v>
      </c>
      <c r="E46" s="69" t="s">
        <v>176</v>
      </c>
      <c r="F46" s="150">
        <v>2003</v>
      </c>
      <c r="G46" s="19">
        <v>2</v>
      </c>
      <c r="H46" s="204">
        <v>0.004039351851851852</v>
      </c>
      <c r="I46" s="203"/>
      <c r="J46" s="203"/>
      <c r="K46" s="203"/>
      <c r="L46" s="203">
        <v>1</v>
      </c>
      <c r="M46" s="203"/>
      <c r="N46" s="203">
        <f t="shared" si="6"/>
        <v>1</v>
      </c>
      <c r="O46" s="204">
        <f t="shared" si="7"/>
        <v>0.00017361111111111112</v>
      </c>
      <c r="P46" s="204">
        <f t="shared" si="8"/>
        <v>0.0042129629629629635</v>
      </c>
      <c r="Q46" s="205">
        <v>4</v>
      </c>
      <c r="R46" s="257">
        <f t="shared" si="9"/>
        <v>1.1097560975609757</v>
      </c>
      <c r="S46" s="198">
        <v>3</v>
      </c>
    </row>
    <row r="47" spans="1:19" ht="15.75" customHeight="1">
      <c r="A47" s="19">
        <v>6</v>
      </c>
      <c r="B47" s="151">
        <v>76</v>
      </c>
      <c r="C47" s="218" t="s">
        <v>67</v>
      </c>
      <c r="D47" s="141" t="s">
        <v>40</v>
      </c>
      <c r="E47" s="69" t="s">
        <v>176</v>
      </c>
      <c r="F47" s="150">
        <v>2003</v>
      </c>
      <c r="G47" s="19">
        <v>2</v>
      </c>
      <c r="H47" s="204">
        <v>0.0043055555555555555</v>
      </c>
      <c r="I47" s="203"/>
      <c r="J47" s="203"/>
      <c r="K47" s="203"/>
      <c r="L47" s="203"/>
      <c r="M47" s="203"/>
      <c r="N47" s="203">
        <f t="shared" si="6"/>
        <v>0</v>
      </c>
      <c r="O47" s="204">
        <f t="shared" si="7"/>
        <v>0</v>
      </c>
      <c r="P47" s="204">
        <f t="shared" si="8"/>
        <v>0.0043055555555555555</v>
      </c>
      <c r="Q47" s="205">
        <v>6</v>
      </c>
      <c r="R47" s="257">
        <f t="shared" si="9"/>
        <v>1.1341463414634145</v>
      </c>
      <c r="S47" s="198">
        <v>3</v>
      </c>
    </row>
    <row r="48" spans="1:19" ht="15.75" customHeight="1">
      <c r="A48" s="19">
        <v>7</v>
      </c>
      <c r="B48" s="151">
        <v>10</v>
      </c>
      <c r="C48" s="141" t="s">
        <v>83</v>
      </c>
      <c r="D48" s="141" t="s">
        <v>38</v>
      </c>
      <c r="E48" s="69" t="s">
        <v>176</v>
      </c>
      <c r="F48" s="150">
        <v>2004</v>
      </c>
      <c r="G48" s="19" t="s">
        <v>69</v>
      </c>
      <c r="H48" s="204">
        <v>0.0043518518518518515</v>
      </c>
      <c r="I48" s="203"/>
      <c r="J48" s="203"/>
      <c r="K48" s="203"/>
      <c r="L48" s="203"/>
      <c r="M48" s="203"/>
      <c r="N48" s="203">
        <f t="shared" si="6"/>
        <v>0</v>
      </c>
      <c r="O48" s="204">
        <f t="shared" si="7"/>
        <v>0</v>
      </c>
      <c r="P48" s="204">
        <f t="shared" si="8"/>
        <v>0.0043518518518518515</v>
      </c>
      <c r="Q48" s="205">
        <v>7</v>
      </c>
      <c r="R48" s="257">
        <f t="shared" si="9"/>
        <v>1.146341463414634</v>
      </c>
      <c r="S48" s="198">
        <v>3</v>
      </c>
    </row>
    <row r="49" spans="1:19" ht="15.75" customHeight="1">
      <c r="A49" s="19">
        <v>8</v>
      </c>
      <c r="B49" s="151">
        <v>77</v>
      </c>
      <c r="C49" s="218" t="s">
        <v>67</v>
      </c>
      <c r="D49" s="141" t="s">
        <v>236</v>
      </c>
      <c r="E49" s="69" t="s">
        <v>176</v>
      </c>
      <c r="F49" s="150">
        <v>2003</v>
      </c>
      <c r="G49" s="19">
        <v>2</v>
      </c>
      <c r="H49" s="204">
        <v>0.004884259259259259</v>
      </c>
      <c r="I49" s="203"/>
      <c r="J49" s="203"/>
      <c r="K49" s="203"/>
      <c r="L49" s="203"/>
      <c r="M49" s="203"/>
      <c r="N49" s="203">
        <f t="shared" si="6"/>
        <v>0</v>
      </c>
      <c r="O49" s="204">
        <f t="shared" si="7"/>
        <v>0</v>
      </c>
      <c r="P49" s="204">
        <f t="shared" si="8"/>
        <v>0.004884259259259259</v>
      </c>
      <c r="Q49" s="205">
        <v>8</v>
      </c>
      <c r="R49" s="257">
        <f t="shared" si="9"/>
        <v>1.2865853658536586</v>
      </c>
      <c r="S49" s="198">
        <v>3</v>
      </c>
    </row>
    <row r="50" spans="1:19" ht="15.75" customHeight="1">
      <c r="A50" s="19">
        <v>9</v>
      </c>
      <c r="B50" s="115">
        <v>97</v>
      </c>
      <c r="C50" s="147" t="s">
        <v>33</v>
      </c>
      <c r="D50" s="143" t="s">
        <v>204</v>
      </c>
      <c r="E50" s="144" t="s">
        <v>176</v>
      </c>
      <c r="F50" s="145">
        <v>2004</v>
      </c>
      <c r="G50" s="19">
        <v>3</v>
      </c>
      <c r="H50" s="153">
        <v>0.005023148148148148</v>
      </c>
      <c r="I50" s="131"/>
      <c r="J50" s="131"/>
      <c r="K50" s="131"/>
      <c r="L50" s="131"/>
      <c r="M50" s="131"/>
      <c r="N50" s="131">
        <f t="shared" si="6"/>
        <v>0</v>
      </c>
      <c r="O50" s="153">
        <f t="shared" si="7"/>
        <v>0</v>
      </c>
      <c r="P50" s="153">
        <f t="shared" si="8"/>
        <v>0.005023148148148148</v>
      </c>
      <c r="Q50" s="17">
        <v>9</v>
      </c>
      <c r="R50" s="257">
        <f t="shared" si="9"/>
        <v>1.3231707317073171</v>
      </c>
      <c r="S50" s="198">
        <v>3</v>
      </c>
    </row>
    <row r="51" spans="1:19" ht="15.75" customHeight="1">
      <c r="A51" s="19">
        <v>10</v>
      </c>
      <c r="B51" s="115">
        <v>96</v>
      </c>
      <c r="C51" s="142" t="s">
        <v>33</v>
      </c>
      <c r="D51" s="142" t="s">
        <v>34</v>
      </c>
      <c r="E51" s="144" t="s">
        <v>176</v>
      </c>
      <c r="F51" s="145">
        <v>2004</v>
      </c>
      <c r="G51" s="19">
        <v>2</v>
      </c>
      <c r="H51" s="153">
        <v>0.0050578703703703706</v>
      </c>
      <c r="I51" s="131"/>
      <c r="J51" s="131"/>
      <c r="K51" s="131"/>
      <c r="L51" s="131"/>
      <c r="M51" s="131"/>
      <c r="N51" s="131">
        <f t="shared" si="6"/>
        <v>0</v>
      </c>
      <c r="O51" s="153">
        <f t="shared" si="7"/>
        <v>0</v>
      </c>
      <c r="P51" s="153">
        <f t="shared" si="8"/>
        <v>0.0050578703703703706</v>
      </c>
      <c r="Q51" s="17">
        <v>10</v>
      </c>
      <c r="R51" s="257">
        <f t="shared" si="9"/>
        <v>1.3323170731707317</v>
      </c>
      <c r="S51" s="198">
        <v>3</v>
      </c>
    </row>
    <row r="52" spans="1:19" ht="15.75" customHeight="1">
      <c r="A52" s="19">
        <v>11</v>
      </c>
      <c r="B52" s="115">
        <v>21</v>
      </c>
      <c r="C52" s="142" t="s">
        <v>31</v>
      </c>
      <c r="D52" s="142" t="s">
        <v>32</v>
      </c>
      <c r="E52" s="144" t="s">
        <v>176</v>
      </c>
      <c r="F52" s="145">
        <v>2003</v>
      </c>
      <c r="G52" s="19" t="s">
        <v>70</v>
      </c>
      <c r="H52" s="153">
        <v>0.005092592592592592</v>
      </c>
      <c r="I52" s="131"/>
      <c r="J52" s="131"/>
      <c r="K52" s="131"/>
      <c r="L52" s="131"/>
      <c r="M52" s="131"/>
      <c r="N52" s="131">
        <f t="shared" si="6"/>
        <v>0</v>
      </c>
      <c r="O52" s="153">
        <f t="shared" si="7"/>
        <v>0</v>
      </c>
      <c r="P52" s="153">
        <f t="shared" si="8"/>
        <v>0.005092592592592592</v>
      </c>
      <c r="Q52" s="17">
        <v>11</v>
      </c>
      <c r="R52" s="257">
        <f t="shared" si="9"/>
        <v>1.3414634146341462</v>
      </c>
      <c r="S52" s="198">
        <v>3</v>
      </c>
    </row>
    <row r="53" spans="1:19" ht="15.75" customHeight="1">
      <c r="A53" s="19">
        <v>12</v>
      </c>
      <c r="B53" s="115">
        <v>22</v>
      </c>
      <c r="C53" s="140" t="s">
        <v>31</v>
      </c>
      <c r="D53" s="134" t="s">
        <v>30</v>
      </c>
      <c r="E53" s="144" t="s">
        <v>176</v>
      </c>
      <c r="F53" s="145">
        <v>2003</v>
      </c>
      <c r="G53" s="19" t="s">
        <v>70</v>
      </c>
      <c r="H53" s="153">
        <v>0.0051736111111111115</v>
      </c>
      <c r="I53" s="131"/>
      <c r="J53" s="131"/>
      <c r="K53" s="131"/>
      <c r="L53" s="131"/>
      <c r="M53" s="131"/>
      <c r="N53" s="131">
        <f t="shared" si="6"/>
        <v>0</v>
      </c>
      <c r="O53" s="153">
        <f t="shared" si="7"/>
        <v>0</v>
      </c>
      <c r="P53" s="153">
        <f t="shared" si="8"/>
        <v>0.0051736111111111115</v>
      </c>
      <c r="Q53" s="17">
        <v>12</v>
      </c>
      <c r="R53" s="257">
        <f t="shared" si="9"/>
        <v>1.3628048780487805</v>
      </c>
      <c r="S53" s="198">
        <v>3</v>
      </c>
    </row>
    <row r="54" spans="1:19" ht="15.75" customHeight="1">
      <c r="A54" s="19">
        <v>13</v>
      </c>
      <c r="B54" s="139">
        <v>44</v>
      </c>
      <c r="C54" s="146" t="s">
        <v>22</v>
      </c>
      <c r="D54" s="138" t="s">
        <v>39</v>
      </c>
      <c r="E54" s="69" t="s">
        <v>176</v>
      </c>
      <c r="F54" s="104">
        <v>2003</v>
      </c>
      <c r="G54" s="19">
        <v>2</v>
      </c>
      <c r="H54" s="153">
        <v>0.005219907407407407</v>
      </c>
      <c r="I54" s="131"/>
      <c r="J54" s="131"/>
      <c r="K54" s="131"/>
      <c r="L54" s="131"/>
      <c r="M54" s="131"/>
      <c r="N54" s="131">
        <f t="shared" si="6"/>
        <v>0</v>
      </c>
      <c r="O54" s="153">
        <f t="shared" si="7"/>
        <v>0</v>
      </c>
      <c r="P54" s="153">
        <f t="shared" si="8"/>
        <v>0.005219907407407407</v>
      </c>
      <c r="Q54" s="17">
        <v>13</v>
      </c>
      <c r="R54" s="257">
        <f t="shared" si="9"/>
        <v>1.3749999999999998</v>
      </c>
      <c r="S54" s="198">
        <v>3</v>
      </c>
    </row>
    <row r="55" spans="1:19" ht="15.75" customHeight="1">
      <c r="A55" s="19">
        <v>14</v>
      </c>
      <c r="B55" s="139">
        <v>27</v>
      </c>
      <c r="C55" s="199" t="s">
        <v>455</v>
      </c>
      <c r="D55" s="138" t="s">
        <v>37</v>
      </c>
      <c r="E55" s="69" t="s">
        <v>176</v>
      </c>
      <c r="F55" s="104">
        <v>2004</v>
      </c>
      <c r="G55" s="19" t="s">
        <v>70</v>
      </c>
      <c r="H55" s="153">
        <v>0.0037037037037037034</v>
      </c>
      <c r="I55" s="131"/>
      <c r="J55" s="131"/>
      <c r="K55" s="131"/>
      <c r="L55" s="131"/>
      <c r="M55" s="131">
        <v>10</v>
      </c>
      <c r="N55" s="131">
        <f t="shared" si="6"/>
        <v>10</v>
      </c>
      <c r="O55" s="153">
        <f t="shared" si="7"/>
        <v>0.0017361111111111112</v>
      </c>
      <c r="P55" s="153">
        <f t="shared" si="8"/>
        <v>0.005439814814814815</v>
      </c>
      <c r="Q55" s="17">
        <v>14</v>
      </c>
      <c r="R55" s="257">
        <f t="shared" si="9"/>
        <v>1.4329268292682926</v>
      </c>
      <c r="S55" s="198" t="s">
        <v>69</v>
      </c>
    </row>
    <row r="56" spans="1:19" ht="15.75" customHeight="1">
      <c r="A56" s="19">
        <v>15</v>
      </c>
      <c r="B56" s="139">
        <v>19</v>
      </c>
      <c r="C56" s="141" t="s">
        <v>83</v>
      </c>
      <c r="D56" s="138" t="s">
        <v>205</v>
      </c>
      <c r="E56" s="69" t="s">
        <v>176</v>
      </c>
      <c r="F56" s="104">
        <v>2004</v>
      </c>
      <c r="G56" s="19" t="s">
        <v>70</v>
      </c>
      <c r="H56" s="153">
        <v>0.0050810185185185186</v>
      </c>
      <c r="I56" s="131">
        <v>10</v>
      </c>
      <c r="J56" s="131"/>
      <c r="K56" s="131"/>
      <c r="L56" s="131"/>
      <c r="M56" s="131">
        <v>1</v>
      </c>
      <c r="N56" s="131">
        <f t="shared" si="6"/>
        <v>11</v>
      </c>
      <c r="O56" s="153">
        <f t="shared" si="7"/>
        <v>0.0019097222222222224</v>
      </c>
      <c r="P56" s="153">
        <f t="shared" si="8"/>
        <v>0.006990740740740741</v>
      </c>
      <c r="Q56" s="17">
        <v>15</v>
      </c>
      <c r="R56" s="248"/>
      <c r="S56" s="110" t="s">
        <v>112</v>
      </c>
    </row>
    <row r="57" spans="1:19" ht="15.75" customHeight="1">
      <c r="A57" s="19">
        <v>16</v>
      </c>
      <c r="B57" s="139">
        <v>84</v>
      </c>
      <c r="C57" s="140" t="s">
        <v>79</v>
      </c>
      <c r="D57" s="134" t="s">
        <v>35</v>
      </c>
      <c r="E57" s="69" t="s">
        <v>176</v>
      </c>
      <c r="F57" s="104">
        <v>2003</v>
      </c>
      <c r="G57" s="19" t="s">
        <v>70</v>
      </c>
      <c r="H57" s="153">
        <v>0.005162037037037037</v>
      </c>
      <c r="I57" s="131"/>
      <c r="J57" s="131"/>
      <c r="K57" s="131"/>
      <c r="L57" s="131">
        <v>1</v>
      </c>
      <c r="M57" s="131">
        <v>10</v>
      </c>
      <c r="N57" s="131">
        <f t="shared" si="6"/>
        <v>11</v>
      </c>
      <c r="O57" s="153">
        <f t="shared" si="7"/>
        <v>0.0019097222222222224</v>
      </c>
      <c r="P57" s="153">
        <f t="shared" si="8"/>
        <v>0.007071759259259259</v>
      </c>
      <c r="Q57" s="17">
        <v>16</v>
      </c>
      <c r="R57" s="184"/>
      <c r="S57" s="18"/>
    </row>
    <row r="58" spans="1:19" ht="15.75" customHeight="1">
      <c r="A58" s="19">
        <v>17</v>
      </c>
      <c r="B58" s="139">
        <v>71</v>
      </c>
      <c r="C58" s="218" t="s">
        <v>456</v>
      </c>
      <c r="D58" s="133" t="s">
        <v>237</v>
      </c>
      <c r="E58" s="69" t="s">
        <v>176</v>
      </c>
      <c r="F58" s="104">
        <v>2003</v>
      </c>
      <c r="G58" s="19" t="s">
        <v>70</v>
      </c>
      <c r="H58" s="153">
        <v>0.005300925925925925</v>
      </c>
      <c r="I58" s="131"/>
      <c r="J58" s="154">
        <v>3</v>
      </c>
      <c r="K58" s="131"/>
      <c r="L58" s="131"/>
      <c r="M58" s="131">
        <v>10</v>
      </c>
      <c r="N58" s="131">
        <f t="shared" si="6"/>
        <v>13</v>
      </c>
      <c r="O58" s="153">
        <f t="shared" si="7"/>
        <v>0.0022569444444444447</v>
      </c>
      <c r="P58" s="153">
        <f t="shared" si="8"/>
        <v>0.007557870370370369</v>
      </c>
      <c r="Q58" s="17">
        <v>17</v>
      </c>
      <c r="R58" s="18"/>
      <c r="S58" s="18"/>
    </row>
    <row r="59" spans="1:19" ht="15.75" customHeight="1">
      <c r="A59" s="19">
        <v>18</v>
      </c>
      <c r="B59" s="115">
        <v>16</v>
      </c>
      <c r="C59" s="141" t="s">
        <v>83</v>
      </c>
      <c r="D59" s="143" t="s">
        <v>206</v>
      </c>
      <c r="E59" s="144" t="s">
        <v>176</v>
      </c>
      <c r="F59" s="145">
        <v>2004</v>
      </c>
      <c r="G59" s="19" t="s">
        <v>70</v>
      </c>
      <c r="H59" s="153">
        <v>0.005914351851851852</v>
      </c>
      <c r="I59" s="131"/>
      <c r="J59" s="131"/>
      <c r="K59" s="131"/>
      <c r="L59" s="131"/>
      <c r="M59" s="131">
        <v>10</v>
      </c>
      <c r="N59" s="131">
        <f t="shared" si="6"/>
        <v>10</v>
      </c>
      <c r="O59" s="153">
        <f t="shared" si="7"/>
        <v>0.0017361111111111112</v>
      </c>
      <c r="P59" s="153">
        <f t="shared" si="8"/>
        <v>0.007650462962962963</v>
      </c>
      <c r="Q59" s="17">
        <v>18</v>
      </c>
      <c r="R59" s="18"/>
      <c r="S59" s="18"/>
    </row>
    <row r="60" spans="1:19" ht="15.75" customHeight="1">
      <c r="A60" s="19">
        <v>19</v>
      </c>
      <c r="B60" s="139">
        <v>56</v>
      </c>
      <c r="C60" s="140" t="s">
        <v>276</v>
      </c>
      <c r="D60" s="133" t="s">
        <v>207</v>
      </c>
      <c r="E60" s="69" t="s">
        <v>176</v>
      </c>
      <c r="F60" s="104">
        <v>2003</v>
      </c>
      <c r="G60" s="19" t="s">
        <v>71</v>
      </c>
      <c r="H60" s="153">
        <v>0.007141203703703704</v>
      </c>
      <c r="I60" s="131"/>
      <c r="J60" s="131"/>
      <c r="K60" s="131"/>
      <c r="L60" s="131">
        <v>1</v>
      </c>
      <c r="M60" s="131">
        <v>10</v>
      </c>
      <c r="N60" s="131">
        <f t="shared" si="6"/>
        <v>11</v>
      </c>
      <c r="O60" s="153">
        <f t="shared" si="7"/>
        <v>0.0019097222222222224</v>
      </c>
      <c r="P60" s="153">
        <f t="shared" si="8"/>
        <v>0.009050925925925928</v>
      </c>
      <c r="Q60" s="17">
        <v>19</v>
      </c>
      <c r="R60" s="18"/>
      <c r="S60" s="18"/>
    </row>
    <row r="61" spans="1:19" ht="15.75" customHeight="1">
      <c r="A61" s="19">
        <v>20</v>
      </c>
      <c r="B61" s="139">
        <v>45</v>
      </c>
      <c r="C61" s="146" t="s">
        <v>22</v>
      </c>
      <c r="D61" s="133" t="s">
        <v>208</v>
      </c>
      <c r="E61" s="69" t="s">
        <v>176</v>
      </c>
      <c r="F61" s="104">
        <v>2003</v>
      </c>
      <c r="G61" s="19" t="s">
        <v>71</v>
      </c>
      <c r="H61" s="153">
        <v>0.007256944444444444</v>
      </c>
      <c r="I61" s="131"/>
      <c r="J61" s="131"/>
      <c r="K61" s="131"/>
      <c r="L61" s="131">
        <v>11</v>
      </c>
      <c r="M61" s="131"/>
      <c r="N61" s="131">
        <f t="shared" si="6"/>
        <v>11</v>
      </c>
      <c r="O61" s="153">
        <f t="shared" si="7"/>
        <v>0.0019097222222222224</v>
      </c>
      <c r="P61" s="153">
        <f t="shared" si="8"/>
        <v>0.009166666666666667</v>
      </c>
      <c r="Q61" s="17">
        <v>20</v>
      </c>
      <c r="R61" s="18"/>
      <c r="S61" s="18"/>
    </row>
    <row r="62" spans="1:17" ht="21.75" customHeight="1">
      <c r="A62" s="30"/>
      <c r="B62" s="30"/>
      <c r="C62" s="118" t="s">
        <v>155</v>
      </c>
      <c r="D62" s="193" t="s">
        <v>319</v>
      </c>
      <c r="E62" s="119"/>
      <c r="F62" s="119"/>
      <c r="G62" s="119"/>
      <c r="H62" s="66"/>
      <c r="I62" s="66"/>
      <c r="J62" s="66"/>
      <c r="K62" s="66"/>
      <c r="L62" s="66"/>
      <c r="M62" s="66"/>
      <c r="N62" s="66"/>
      <c r="O62" s="66"/>
      <c r="P62" s="66"/>
      <c r="Q62" s="67"/>
    </row>
    <row r="63" spans="1:17" ht="15.75" customHeight="1">
      <c r="A63" s="30"/>
      <c r="B63" s="30"/>
      <c r="C63" s="118">
        <v>2</v>
      </c>
      <c r="G63" s="194" t="s">
        <v>320</v>
      </c>
      <c r="K63" s="66"/>
      <c r="L63" s="66"/>
      <c r="M63" s="66"/>
      <c r="O63" s="66"/>
      <c r="P63" s="253">
        <v>1.08</v>
      </c>
      <c r="Q63" s="190">
        <f>P63*$P$42</f>
        <v>0.0041</v>
      </c>
    </row>
    <row r="64" spans="3:17" ht="15.75">
      <c r="C64" s="120" t="s">
        <v>72</v>
      </c>
      <c r="G64" s="196" t="s">
        <v>322</v>
      </c>
      <c r="K64" s="197"/>
      <c r="L64" s="197"/>
      <c r="M64" s="197"/>
      <c r="O64" s="66"/>
      <c r="P64" s="211">
        <v>1.38</v>
      </c>
      <c r="Q64" s="190">
        <f>P64*$P$42</f>
        <v>0.005238888888888888</v>
      </c>
    </row>
    <row r="65" spans="3:17" ht="15.75">
      <c r="C65" s="120" t="s">
        <v>69</v>
      </c>
      <c r="G65" s="196" t="s">
        <v>321</v>
      </c>
      <c r="K65" s="197"/>
      <c r="L65" s="197"/>
      <c r="M65" s="197"/>
      <c r="O65" s="66"/>
      <c r="P65" s="254">
        <v>1.58</v>
      </c>
      <c r="Q65" s="190">
        <f>P65*$P$42</f>
        <v>0.005998148148148148</v>
      </c>
    </row>
    <row r="66" spans="1:17" ht="23.25" customHeight="1">
      <c r="A66" s="290" t="s">
        <v>441</v>
      </c>
      <c r="B66" s="290"/>
      <c r="C66" s="290"/>
      <c r="D66" s="64" t="s">
        <v>92</v>
      </c>
      <c r="E66" s="55"/>
      <c r="F66" s="55"/>
      <c r="G66" s="97"/>
      <c r="H66" s="66"/>
      <c r="I66" s="66"/>
      <c r="J66" s="66"/>
      <c r="K66" s="66"/>
      <c r="L66" s="66"/>
      <c r="M66" s="66"/>
      <c r="N66" s="66"/>
      <c r="O66" s="66"/>
      <c r="P66" s="66"/>
      <c r="Q66" s="67"/>
    </row>
    <row r="67" spans="1:19" ht="15.75" customHeight="1">
      <c r="A67" s="19">
        <v>1</v>
      </c>
      <c r="B67" s="151">
        <v>1</v>
      </c>
      <c r="C67" s="141" t="s">
        <v>83</v>
      </c>
      <c r="D67" s="141" t="s">
        <v>20</v>
      </c>
      <c r="E67" s="69" t="s">
        <v>68</v>
      </c>
      <c r="F67" s="150">
        <v>2003</v>
      </c>
      <c r="G67" s="19">
        <v>2</v>
      </c>
      <c r="H67" s="204">
        <v>0.003043981481481482</v>
      </c>
      <c r="I67" s="203"/>
      <c r="J67" s="203"/>
      <c r="K67" s="203"/>
      <c r="L67" s="203"/>
      <c r="M67" s="203"/>
      <c r="N67" s="203">
        <f aca="true" t="shared" si="10" ref="N67:N93">SUBTOTAL(9,I67:M67)</f>
        <v>0</v>
      </c>
      <c r="O67" s="204">
        <f aca="true" t="shared" si="11" ref="O67:O93">N67*$N$4</f>
        <v>0</v>
      </c>
      <c r="P67" s="204">
        <f aca="true" t="shared" si="12" ref="P67:P93">H67+O67</f>
        <v>0.003043981481481482</v>
      </c>
      <c r="Q67" s="205">
        <v>1</v>
      </c>
      <c r="R67" s="257">
        <v>1</v>
      </c>
      <c r="S67" s="198">
        <v>2</v>
      </c>
    </row>
    <row r="68" spans="1:19" ht="15.75" customHeight="1">
      <c r="A68" s="19">
        <v>2</v>
      </c>
      <c r="B68" s="151">
        <v>4</v>
      </c>
      <c r="C68" s="141" t="s">
        <v>83</v>
      </c>
      <c r="D68" s="141" t="s">
        <v>25</v>
      </c>
      <c r="E68" s="69" t="s">
        <v>68</v>
      </c>
      <c r="F68" s="150">
        <v>2003</v>
      </c>
      <c r="G68" s="19">
        <v>3</v>
      </c>
      <c r="H68" s="204">
        <v>0.00318287037037037</v>
      </c>
      <c r="I68" s="203"/>
      <c r="J68" s="203"/>
      <c r="K68" s="203"/>
      <c r="L68" s="203"/>
      <c r="M68" s="203"/>
      <c r="N68" s="203">
        <f t="shared" si="10"/>
        <v>0</v>
      </c>
      <c r="O68" s="204">
        <f t="shared" si="11"/>
        <v>0</v>
      </c>
      <c r="P68" s="204">
        <f t="shared" si="12"/>
        <v>0.00318287037037037</v>
      </c>
      <c r="Q68" s="205">
        <v>2</v>
      </c>
      <c r="R68" s="257">
        <f>P68*$R$67/$P$67</f>
        <v>1.0456273764258552</v>
      </c>
      <c r="S68" s="198">
        <v>3</v>
      </c>
    </row>
    <row r="69" spans="1:19" ht="15.75" customHeight="1">
      <c r="A69" s="19">
        <v>3</v>
      </c>
      <c r="B69" s="151">
        <v>6</v>
      </c>
      <c r="C69" s="141" t="s">
        <v>83</v>
      </c>
      <c r="D69" s="141" t="s">
        <v>17</v>
      </c>
      <c r="E69" s="69" t="s">
        <v>68</v>
      </c>
      <c r="F69" s="150">
        <v>2003</v>
      </c>
      <c r="G69" s="19">
        <v>3</v>
      </c>
      <c r="H69" s="204">
        <v>0.0032291666666666666</v>
      </c>
      <c r="I69" s="203"/>
      <c r="J69" s="203"/>
      <c r="K69" s="203"/>
      <c r="L69" s="203"/>
      <c r="M69" s="203"/>
      <c r="N69" s="203">
        <f t="shared" si="10"/>
        <v>0</v>
      </c>
      <c r="O69" s="204">
        <f t="shared" si="11"/>
        <v>0</v>
      </c>
      <c r="P69" s="204">
        <f t="shared" si="12"/>
        <v>0.0032291666666666666</v>
      </c>
      <c r="Q69" s="205">
        <v>3</v>
      </c>
      <c r="R69" s="257">
        <f aca="true" t="shared" si="13" ref="R69:R81">P69*$R$67/$P$67</f>
        <v>1.0608365019011405</v>
      </c>
      <c r="S69" s="198">
        <v>3</v>
      </c>
    </row>
    <row r="70" spans="1:19" ht="15.75" customHeight="1">
      <c r="A70" s="19">
        <v>4</v>
      </c>
      <c r="B70" s="151">
        <v>39</v>
      </c>
      <c r="C70" s="218" t="s">
        <v>22</v>
      </c>
      <c r="D70" s="141" t="s">
        <v>209</v>
      </c>
      <c r="E70" s="69" t="s">
        <v>68</v>
      </c>
      <c r="F70" s="150">
        <v>2004</v>
      </c>
      <c r="G70" s="219" t="s">
        <v>70</v>
      </c>
      <c r="H70" s="204">
        <v>0.0034027777777777784</v>
      </c>
      <c r="I70" s="203"/>
      <c r="J70" s="203"/>
      <c r="K70" s="203"/>
      <c r="L70" s="203"/>
      <c r="M70" s="203"/>
      <c r="N70" s="203">
        <f t="shared" si="10"/>
        <v>0</v>
      </c>
      <c r="O70" s="204">
        <f t="shared" si="11"/>
        <v>0</v>
      </c>
      <c r="P70" s="204">
        <f t="shared" si="12"/>
        <v>0.0034027777777777784</v>
      </c>
      <c r="Q70" s="205">
        <v>4</v>
      </c>
      <c r="R70" s="257">
        <f t="shared" si="13"/>
        <v>1.11787072243346</v>
      </c>
      <c r="S70" s="198">
        <v>3</v>
      </c>
    </row>
    <row r="71" spans="1:19" ht="15.75" customHeight="1">
      <c r="A71" s="19">
        <v>5</v>
      </c>
      <c r="B71" s="151">
        <v>49</v>
      </c>
      <c r="C71" s="208" t="s">
        <v>85</v>
      </c>
      <c r="D71" s="216" t="s">
        <v>19</v>
      </c>
      <c r="E71" s="69" t="s">
        <v>68</v>
      </c>
      <c r="F71" s="150">
        <v>2004</v>
      </c>
      <c r="G71" s="19">
        <v>3</v>
      </c>
      <c r="H71" s="204">
        <v>0.0034027777777777784</v>
      </c>
      <c r="I71" s="203"/>
      <c r="J71" s="203"/>
      <c r="K71" s="203"/>
      <c r="L71" s="203"/>
      <c r="M71" s="203"/>
      <c r="N71" s="203">
        <f t="shared" si="10"/>
        <v>0</v>
      </c>
      <c r="O71" s="204">
        <f t="shared" si="11"/>
        <v>0</v>
      </c>
      <c r="P71" s="204">
        <f t="shared" si="12"/>
        <v>0.0034027777777777784</v>
      </c>
      <c r="Q71" s="205">
        <v>4</v>
      </c>
      <c r="R71" s="257">
        <f t="shared" si="13"/>
        <v>1.11787072243346</v>
      </c>
      <c r="S71" s="198">
        <v>3</v>
      </c>
    </row>
    <row r="72" spans="1:19" ht="15.75" customHeight="1">
      <c r="A72" s="19">
        <v>6</v>
      </c>
      <c r="B72" s="151">
        <v>2</v>
      </c>
      <c r="C72" s="141" t="s">
        <v>83</v>
      </c>
      <c r="D72" s="141" t="s">
        <v>27</v>
      </c>
      <c r="E72" s="69" t="s">
        <v>68</v>
      </c>
      <c r="F72" s="150">
        <v>2003</v>
      </c>
      <c r="G72" s="19">
        <v>2</v>
      </c>
      <c r="H72" s="204">
        <v>0.003414351851851852</v>
      </c>
      <c r="I72" s="203"/>
      <c r="J72" s="203"/>
      <c r="K72" s="203"/>
      <c r="L72" s="203"/>
      <c r="M72" s="203"/>
      <c r="N72" s="203">
        <f t="shared" si="10"/>
        <v>0</v>
      </c>
      <c r="O72" s="204">
        <f t="shared" si="11"/>
        <v>0</v>
      </c>
      <c r="P72" s="204">
        <f t="shared" si="12"/>
        <v>0.003414351851851852</v>
      </c>
      <c r="Q72" s="205">
        <v>6</v>
      </c>
      <c r="R72" s="257">
        <f t="shared" si="13"/>
        <v>1.121673003802281</v>
      </c>
      <c r="S72" s="198">
        <v>3</v>
      </c>
    </row>
    <row r="73" spans="1:19" ht="15.75" customHeight="1">
      <c r="A73" s="19">
        <v>7</v>
      </c>
      <c r="B73" s="151">
        <v>28</v>
      </c>
      <c r="C73" s="199" t="s">
        <v>455</v>
      </c>
      <c r="D73" s="200" t="s">
        <v>13</v>
      </c>
      <c r="E73" s="69" t="s">
        <v>68</v>
      </c>
      <c r="F73" s="150">
        <v>2003</v>
      </c>
      <c r="G73" s="205" t="s">
        <v>70</v>
      </c>
      <c r="H73" s="204">
        <v>0.0034375</v>
      </c>
      <c r="I73" s="203"/>
      <c r="J73" s="203"/>
      <c r="K73" s="203"/>
      <c r="L73" s="203"/>
      <c r="M73" s="203"/>
      <c r="N73" s="203">
        <f t="shared" si="10"/>
        <v>0</v>
      </c>
      <c r="O73" s="204">
        <f t="shared" si="11"/>
        <v>0</v>
      </c>
      <c r="P73" s="204">
        <f t="shared" si="12"/>
        <v>0.0034375</v>
      </c>
      <c r="Q73" s="205">
        <v>8</v>
      </c>
      <c r="R73" s="257">
        <f t="shared" si="13"/>
        <v>1.1292775665399237</v>
      </c>
      <c r="S73" s="198">
        <v>3</v>
      </c>
    </row>
    <row r="74" spans="1:19" ht="15.75" customHeight="1">
      <c r="A74" s="19">
        <v>8</v>
      </c>
      <c r="B74" s="151">
        <v>50</v>
      </c>
      <c r="C74" s="208" t="s">
        <v>85</v>
      </c>
      <c r="D74" s="200" t="s">
        <v>26</v>
      </c>
      <c r="E74" s="69" t="s">
        <v>68</v>
      </c>
      <c r="F74" s="150">
        <v>2004</v>
      </c>
      <c r="G74" s="214">
        <v>3</v>
      </c>
      <c r="H74" s="204">
        <v>0.0037152777777777774</v>
      </c>
      <c r="I74" s="203"/>
      <c r="J74" s="203"/>
      <c r="K74" s="203"/>
      <c r="L74" s="203"/>
      <c r="M74" s="203"/>
      <c r="N74" s="203">
        <f t="shared" si="10"/>
        <v>0</v>
      </c>
      <c r="O74" s="204">
        <f t="shared" si="11"/>
        <v>0</v>
      </c>
      <c r="P74" s="204">
        <f t="shared" si="12"/>
        <v>0.0037152777777777774</v>
      </c>
      <c r="Q74" s="205">
        <v>10</v>
      </c>
      <c r="R74" s="257">
        <f t="shared" si="13"/>
        <v>1.2205323193916346</v>
      </c>
      <c r="S74" s="198">
        <v>3</v>
      </c>
    </row>
    <row r="75" spans="1:19" ht="15.75" customHeight="1">
      <c r="A75" s="19">
        <v>9</v>
      </c>
      <c r="B75" s="151">
        <v>58</v>
      </c>
      <c r="C75" s="141" t="s">
        <v>201</v>
      </c>
      <c r="D75" s="141" t="s">
        <v>211</v>
      </c>
      <c r="E75" s="69" t="s">
        <v>68</v>
      </c>
      <c r="F75" s="150">
        <v>2004</v>
      </c>
      <c r="G75" s="19">
        <v>3</v>
      </c>
      <c r="H75" s="204">
        <v>0.0037384259259259263</v>
      </c>
      <c r="I75" s="203"/>
      <c r="J75" s="203"/>
      <c r="K75" s="203"/>
      <c r="L75" s="203"/>
      <c r="M75" s="203"/>
      <c r="N75" s="203">
        <f t="shared" si="10"/>
        <v>0</v>
      </c>
      <c r="O75" s="204">
        <f t="shared" si="11"/>
        <v>0</v>
      </c>
      <c r="P75" s="204">
        <f t="shared" si="12"/>
        <v>0.0037384259259259263</v>
      </c>
      <c r="Q75" s="205">
        <v>11</v>
      </c>
      <c r="R75" s="257">
        <f t="shared" si="13"/>
        <v>1.2281368821292775</v>
      </c>
      <c r="S75" s="198">
        <v>3</v>
      </c>
    </row>
    <row r="76" spans="1:19" ht="15.75" customHeight="1">
      <c r="A76" s="19">
        <v>10</v>
      </c>
      <c r="B76" s="151">
        <v>68</v>
      </c>
      <c r="C76" s="218" t="s">
        <v>456</v>
      </c>
      <c r="D76" s="141" t="s">
        <v>238</v>
      </c>
      <c r="E76" s="69" t="s">
        <v>68</v>
      </c>
      <c r="F76" s="150">
        <v>2003</v>
      </c>
      <c r="G76" s="19" t="s">
        <v>70</v>
      </c>
      <c r="H76" s="204">
        <v>0.0038773148148148143</v>
      </c>
      <c r="I76" s="203"/>
      <c r="J76" s="203"/>
      <c r="K76" s="203"/>
      <c r="L76" s="203"/>
      <c r="M76" s="203"/>
      <c r="N76" s="203">
        <f t="shared" si="10"/>
        <v>0</v>
      </c>
      <c r="O76" s="204">
        <f t="shared" si="11"/>
        <v>0</v>
      </c>
      <c r="P76" s="204">
        <f t="shared" si="12"/>
        <v>0.0038773148148148143</v>
      </c>
      <c r="Q76" s="205">
        <v>12</v>
      </c>
      <c r="R76" s="257">
        <f t="shared" si="13"/>
        <v>1.2737642585551328</v>
      </c>
      <c r="S76" s="198">
        <v>3</v>
      </c>
    </row>
    <row r="77" spans="1:19" ht="15.75" customHeight="1">
      <c r="A77" s="19">
        <v>11</v>
      </c>
      <c r="B77" s="151">
        <v>89</v>
      </c>
      <c r="C77" s="208" t="s">
        <v>85</v>
      </c>
      <c r="D77" s="141" t="s">
        <v>210</v>
      </c>
      <c r="E77" s="69" t="s">
        <v>68</v>
      </c>
      <c r="F77" s="150">
        <v>2003</v>
      </c>
      <c r="G77" s="19">
        <v>3</v>
      </c>
      <c r="H77" s="204">
        <v>0.0037268518518518514</v>
      </c>
      <c r="I77" s="203"/>
      <c r="J77" s="203"/>
      <c r="K77" s="203"/>
      <c r="L77" s="203"/>
      <c r="M77" s="203">
        <v>1</v>
      </c>
      <c r="N77" s="203">
        <f t="shared" si="10"/>
        <v>1</v>
      </c>
      <c r="O77" s="204">
        <f t="shared" si="11"/>
        <v>0.00017361111111111112</v>
      </c>
      <c r="P77" s="204">
        <f t="shared" si="12"/>
        <v>0.0039004629629629623</v>
      </c>
      <c r="Q77" s="205">
        <v>13</v>
      </c>
      <c r="R77" s="257">
        <f t="shared" si="13"/>
        <v>1.2813688212927752</v>
      </c>
      <c r="S77" s="198">
        <v>3</v>
      </c>
    </row>
    <row r="78" spans="1:19" ht="15.75" customHeight="1">
      <c r="A78" s="19">
        <v>12</v>
      </c>
      <c r="B78" s="151">
        <v>82</v>
      </c>
      <c r="C78" s="199" t="s">
        <v>79</v>
      </c>
      <c r="D78" s="200" t="s">
        <v>18</v>
      </c>
      <c r="E78" s="69" t="s">
        <v>68</v>
      </c>
      <c r="F78" s="150">
        <v>2003</v>
      </c>
      <c r="G78" s="214" t="s">
        <v>70</v>
      </c>
      <c r="H78" s="204">
        <v>0.003900462962962963</v>
      </c>
      <c r="I78" s="203"/>
      <c r="J78" s="203"/>
      <c r="K78" s="203"/>
      <c r="L78" s="203"/>
      <c r="M78" s="203"/>
      <c r="N78" s="203">
        <f t="shared" si="10"/>
        <v>0</v>
      </c>
      <c r="O78" s="204">
        <f t="shared" si="11"/>
        <v>0</v>
      </c>
      <c r="P78" s="204">
        <f t="shared" si="12"/>
        <v>0.003900462962962963</v>
      </c>
      <c r="Q78" s="205">
        <v>13</v>
      </c>
      <c r="R78" s="257">
        <f t="shared" si="13"/>
        <v>1.2813688212927754</v>
      </c>
      <c r="S78" s="198">
        <v>3</v>
      </c>
    </row>
    <row r="79" spans="1:19" ht="15.75" customHeight="1">
      <c r="A79" s="19">
        <v>13</v>
      </c>
      <c r="B79" s="151">
        <v>25</v>
      </c>
      <c r="C79" s="141" t="s">
        <v>184</v>
      </c>
      <c r="D79" s="141" t="s">
        <v>212</v>
      </c>
      <c r="E79" s="69" t="s">
        <v>68</v>
      </c>
      <c r="F79" s="150">
        <v>2004</v>
      </c>
      <c r="G79" s="214" t="s">
        <v>70</v>
      </c>
      <c r="H79" s="204">
        <v>0.003761574074074074</v>
      </c>
      <c r="I79" s="203">
        <v>1</v>
      </c>
      <c r="J79" s="203"/>
      <c r="K79" s="203"/>
      <c r="L79" s="203">
        <v>1</v>
      </c>
      <c r="M79" s="203"/>
      <c r="N79" s="203">
        <f t="shared" si="10"/>
        <v>2</v>
      </c>
      <c r="O79" s="204">
        <f t="shared" si="11"/>
        <v>0.00034722222222222224</v>
      </c>
      <c r="P79" s="204">
        <f t="shared" si="12"/>
        <v>0.004108796296296296</v>
      </c>
      <c r="Q79" s="205">
        <v>15</v>
      </c>
      <c r="R79" s="257">
        <f t="shared" si="13"/>
        <v>1.3498098859315586</v>
      </c>
      <c r="S79" s="198" t="s">
        <v>69</v>
      </c>
    </row>
    <row r="80" spans="1:19" ht="15.75" customHeight="1">
      <c r="A80" s="19">
        <v>14</v>
      </c>
      <c r="B80" s="151">
        <v>72</v>
      </c>
      <c r="C80" s="218" t="s">
        <v>456</v>
      </c>
      <c r="D80" s="141" t="s">
        <v>239</v>
      </c>
      <c r="E80" s="69" t="s">
        <v>68</v>
      </c>
      <c r="F80" s="150">
        <v>2003</v>
      </c>
      <c r="G80" s="214" t="s">
        <v>70</v>
      </c>
      <c r="H80" s="204">
        <v>0.004224537037037037</v>
      </c>
      <c r="I80" s="203"/>
      <c r="J80" s="203"/>
      <c r="K80" s="203"/>
      <c r="L80" s="203"/>
      <c r="M80" s="203"/>
      <c r="N80" s="203">
        <f t="shared" si="10"/>
        <v>0</v>
      </c>
      <c r="O80" s="204">
        <f t="shared" si="11"/>
        <v>0</v>
      </c>
      <c r="P80" s="204">
        <f t="shared" si="12"/>
        <v>0.004224537037037037</v>
      </c>
      <c r="Q80" s="205">
        <v>16</v>
      </c>
      <c r="R80" s="257">
        <f t="shared" si="13"/>
        <v>1.3878326996197716</v>
      </c>
      <c r="S80" s="19" t="s">
        <v>69</v>
      </c>
    </row>
    <row r="81" spans="1:19" ht="15.75" customHeight="1">
      <c r="A81" s="19">
        <v>15</v>
      </c>
      <c r="B81" s="151">
        <v>29</v>
      </c>
      <c r="C81" s="199" t="s">
        <v>455</v>
      </c>
      <c r="D81" s="200" t="s">
        <v>213</v>
      </c>
      <c r="E81" s="69" t="s">
        <v>68</v>
      </c>
      <c r="F81" s="150">
        <v>2004</v>
      </c>
      <c r="G81" s="214" t="s">
        <v>70</v>
      </c>
      <c r="H81" s="204">
        <v>0.0042824074074074075</v>
      </c>
      <c r="I81" s="203"/>
      <c r="J81" s="203"/>
      <c r="K81" s="203"/>
      <c r="L81" s="203"/>
      <c r="M81" s="203"/>
      <c r="N81" s="203">
        <f t="shared" si="10"/>
        <v>0</v>
      </c>
      <c r="O81" s="204">
        <f t="shared" si="11"/>
        <v>0</v>
      </c>
      <c r="P81" s="204">
        <f t="shared" si="12"/>
        <v>0.0042824074074074075</v>
      </c>
      <c r="Q81" s="205">
        <v>17</v>
      </c>
      <c r="R81" s="257">
        <f t="shared" si="13"/>
        <v>1.4068441064638781</v>
      </c>
      <c r="S81" s="198" t="s">
        <v>69</v>
      </c>
    </row>
    <row r="82" spans="1:19" ht="15.75" customHeight="1">
      <c r="A82" s="19">
        <v>16</v>
      </c>
      <c r="B82" s="139">
        <v>42</v>
      </c>
      <c r="C82" s="146" t="s">
        <v>22</v>
      </c>
      <c r="D82" s="133" t="s">
        <v>23</v>
      </c>
      <c r="E82" s="69" t="s">
        <v>68</v>
      </c>
      <c r="F82" s="104">
        <v>2003</v>
      </c>
      <c r="G82" s="107">
        <v>2</v>
      </c>
      <c r="H82" s="153">
        <v>0.0042592592592592595</v>
      </c>
      <c r="I82" s="131"/>
      <c r="J82" s="131"/>
      <c r="K82" s="131"/>
      <c r="L82" s="131">
        <v>1</v>
      </c>
      <c r="M82" s="131">
        <v>1</v>
      </c>
      <c r="N82" s="131">
        <f t="shared" si="10"/>
        <v>2</v>
      </c>
      <c r="O82" s="153">
        <f t="shared" si="11"/>
        <v>0.00034722222222222224</v>
      </c>
      <c r="P82" s="153">
        <f t="shared" si="12"/>
        <v>0.004606481481481481</v>
      </c>
      <c r="Q82" s="17">
        <v>18</v>
      </c>
      <c r="R82" s="249"/>
      <c r="S82" s="198" t="s">
        <v>112</v>
      </c>
    </row>
    <row r="83" spans="1:19" ht="15.75" customHeight="1">
      <c r="A83" s="19">
        <v>17</v>
      </c>
      <c r="B83" s="139">
        <v>13</v>
      </c>
      <c r="C83" s="133" t="s">
        <v>187</v>
      </c>
      <c r="D83" s="133" t="s">
        <v>24</v>
      </c>
      <c r="E83" s="69" t="s">
        <v>68</v>
      </c>
      <c r="F83" s="148">
        <v>2004</v>
      </c>
      <c r="G83" s="107" t="s">
        <v>74</v>
      </c>
      <c r="H83" s="153">
        <v>0.003425925925925926</v>
      </c>
      <c r="I83" s="131"/>
      <c r="J83" s="131"/>
      <c r="K83" s="131"/>
      <c r="L83" s="131"/>
      <c r="M83" s="131">
        <v>10</v>
      </c>
      <c r="N83" s="131">
        <f t="shared" si="10"/>
        <v>10</v>
      </c>
      <c r="O83" s="153">
        <f t="shared" si="11"/>
        <v>0.0017361111111111112</v>
      </c>
      <c r="P83" s="153">
        <f t="shared" si="12"/>
        <v>0.005162037037037037</v>
      </c>
      <c r="Q83" s="17">
        <v>19</v>
      </c>
      <c r="R83" s="18"/>
      <c r="S83" s="198"/>
    </row>
    <row r="84" spans="1:19" ht="15.75" customHeight="1">
      <c r="A84" s="19">
        <v>18</v>
      </c>
      <c r="B84" s="151">
        <v>11</v>
      </c>
      <c r="C84" s="141" t="s">
        <v>187</v>
      </c>
      <c r="D84" s="141" t="s">
        <v>235</v>
      </c>
      <c r="E84" s="69" t="s">
        <v>68</v>
      </c>
      <c r="F84" s="150">
        <v>2003</v>
      </c>
      <c r="G84" s="107" t="s">
        <v>70</v>
      </c>
      <c r="H84" s="153">
        <v>0.005092592592592592</v>
      </c>
      <c r="I84" s="131"/>
      <c r="J84" s="131"/>
      <c r="K84" s="131"/>
      <c r="L84" s="131">
        <v>3</v>
      </c>
      <c r="M84" s="131"/>
      <c r="N84" s="131">
        <f t="shared" si="10"/>
        <v>3</v>
      </c>
      <c r="O84" s="153">
        <f t="shared" si="11"/>
        <v>0.0005208333333333333</v>
      </c>
      <c r="P84" s="153">
        <f t="shared" si="12"/>
        <v>0.005613425925925925</v>
      </c>
      <c r="Q84" s="17">
        <v>20</v>
      </c>
      <c r="R84" s="18"/>
      <c r="S84" s="198"/>
    </row>
    <row r="85" spans="1:19" ht="15.75" customHeight="1">
      <c r="A85" s="19">
        <v>19</v>
      </c>
      <c r="B85" s="139">
        <v>8</v>
      </c>
      <c r="C85" s="141" t="s">
        <v>83</v>
      </c>
      <c r="D85" s="133" t="s">
        <v>16</v>
      </c>
      <c r="E85" s="69" t="s">
        <v>68</v>
      </c>
      <c r="F85" s="104">
        <v>2003</v>
      </c>
      <c r="G85" s="107">
        <v>2</v>
      </c>
      <c r="H85" s="153">
        <v>0.0036226851851851854</v>
      </c>
      <c r="I85" s="131"/>
      <c r="J85" s="131"/>
      <c r="K85" s="131"/>
      <c r="L85" s="131">
        <v>2</v>
      </c>
      <c r="M85" s="131">
        <v>10</v>
      </c>
      <c r="N85" s="131">
        <f t="shared" si="10"/>
        <v>12</v>
      </c>
      <c r="O85" s="153">
        <f t="shared" si="11"/>
        <v>0.0020833333333333333</v>
      </c>
      <c r="P85" s="153">
        <f t="shared" si="12"/>
        <v>0.005706018518518518</v>
      </c>
      <c r="Q85" s="17">
        <v>21</v>
      </c>
      <c r="R85" s="18"/>
      <c r="S85" s="198"/>
    </row>
    <row r="86" spans="1:19" ht="15.75" customHeight="1">
      <c r="A86" s="19">
        <v>20</v>
      </c>
      <c r="B86" s="139">
        <v>74</v>
      </c>
      <c r="C86" s="146" t="s">
        <v>122</v>
      </c>
      <c r="D86" s="133" t="s">
        <v>241</v>
      </c>
      <c r="E86" s="69" t="s">
        <v>68</v>
      </c>
      <c r="F86" s="104">
        <v>2003</v>
      </c>
      <c r="G86" s="108" t="s">
        <v>70</v>
      </c>
      <c r="H86" s="153">
        <v>0.006145833333333333</v>
      </c>
      <c r="I86" s="131"/>
      <c r="J86" s="131"/>
      <c r="K86" s="131"/>
      <c r="L86" s="131"/>
      <c r="M86" s="131"/>
      <c r="N86" s="131">
        <f t="shared" si="10"/>
        <v>0</v>
      </c>
      <c r="O86" s="153">
        <f t="shared" si="11"/>
        <v>0</v>
      </c>
      <c r="P86" s="153">
        <f t="shared" si="12"/>
        <v>0.006145833333333333</v>
      </c>
      <c r="Q86" s="17">
        <v>22</v>
      </c>
      <c r="R86" s="18"/>
      <c r="S86" s="18"/>
    </row>
    <row r="87" spans="1:19" ht="15.75" customHeight="1">
      <c r="A87" s="19">
        <v>21</v>
      </c>
      <c r="B87" s="139">
        <v>61</v>
      </c>
      <c r="C87" s="133" t="s">
        <v>201</v>
      </c>
      <c r="D87" s="133" t="s">
        <v>214</v>
      </c>
      <c r="E87" s="69" t="s">
        <v>68</v>
      </c>
      <c r="F87" s="145">
        <v>2004</v>
      </c>
      <c r="G87" s="107" t="s">
        <v>70</v>
      </c>
      <c r="H87" s="153">
        <v>0.004409722222222222</v>
      </c>
      <c r="I87" s="131"/>
      <c r="J87" s="131"/>
      <c r="K87" s="131"/>
      <c r="L87" s="131"/>
      <c r="M87" s="131">
        <v>10</v>
      </c>
      <c r="N87" s="131">
        <f t="shared" si="10"/>
        <v>10</v>
      </c>
      <c r="O87" s="153">
        <f t="shared" si="11"/>
        <v>0.0017361111111111112</v>
      </c>
      <c r="P87" s="153">
        <f t="shared" si="12"/>
        <v>0.006145833333333333</v>
      </c>
      <c r="Q87" s="17">
        <v>22</v>
      </c>
      <c r="R87" s="18"/>
      <c r="S87" s="18"/>
    </row>
    <row r="88" spans="1:19" ht="15.75" customHeight="1">
      <c r="A88" s="19">
        <v>22</v>
      </c>
      <c r="B88" s="139">
        <v>40</v>
      </c>
      <c r="C88" s="146" t="s">
        <v>22</v>
      </c>
      <c r="D88" s="138" t="s">
        <v>28</v>
      </c>
      <c r="E88" s="69" t="s">
        <v>68</v>
      </c>
      <c r="F88" s="104">
        <v>2003</v>
      </c>
      <c r="G88" s="108">
        <v>2</v>
      </c>
      <c r="H88" s="153">
        <v>0.004085648148148148</v>
      </c>
      <c r="I88" s="131"/>
      <c r="J88" s="131"/>
      <c r="K88" s="131"/>
      <c r="L88" s="131">
        <v>2</v>
      </c>
      <c r="M88" s="131">
        <v>10</v>
      </c>
      <c r="N88" s="131">
        <f t="shared" si="10"/>
        <v>12</v>
      </c>
      <c r="O88" s="153">
        <f t="shared" si="11"/>
        <v>0.0020833333333333333</v>
      </c>
      <c r="P88" s="153">
        <f t="shared" si="12"/>
        <v>0.006168981481481482</v>
      </c>
      <c r="Q88" s="17">
        <v>24</v>
      </c>
      <c r="R88" s="18"/>
      <c r="S88" s="18"/>
    </row>
    <row r="89" spans="1:19" ht="15.75" customHeight="1">
      <c r="A89" s="19">
        <v>23</v>
      </c>
      <c r="B89" s="139">
        <v>70</v>
      </c>
      <c r="C89" s="218" t="s">
        <v>456</v>
      </c>
      <c r="D89" s="133" t="s">
        <v>240</v>
      </c>
      <c r="E89" s="69" t="s">
        <v>68</v>
      </c>
      <c r="F89" s="104">
        <v>2003</v>
      </c>
      <c r="G89" s="107" t="s">
        <v>70</v>
      </c>
      <c r="H89" s="153">
        <v>0.004525462962962963</v>
      </c>
      <c r="I89" s="131"/>
      <c r="J89" s="131"/>
      <c r="K89" s="131"/>
      <c r="L89" s="131"/>
      <c r="M89" s="131">
        <v>10</v>
      </c>
      <c r="N89" s="131">
        <f t="shared" si="10"/>
        <v>10</v>
      </c>
      <c r="O89" s="153">
        <f t="shared" si="11"/>
        <v>0.0017361111111111112</v>
      </c>
      <c r="P89" s="153">
        <f t="shared" si="12"/>
        <v>0.006261574074074074</v>
      </c>
      <c r="Q89" s="17">
        <v>25</v>
      </c>
      <c r="R89" s="18"/>
      <c r="S89" s="18"/>
    </row>
    <row r="90" spans="1:19" ht="15.75" customHeight="1">
      <c r="A90" s="19">
        <v>24</v>
      </c>
      <c r="B90" s="139">
        <v>65</v>
      </c>
      <c r="C90" s="133" t="s">
        <v>201</v>
      </c>
      <c r="D90" s="133" t="s">
        <v>215</v>
      </c>
      <c r="E90" s="69" t="s">
        <v>68</v>
      </c>
      <c r="F90" s="145">
        <v>2004</v>
      </c>
      <c r="G90" s="136" t="s">
        <v>70</v>
      </c>
      <c r="H90" s="153">
        <v>0.004953703703703704</v>
      </c>
      <c r="I90" s="131"/>
      <c r="J90" s="131">
        <v>1</v>
      </c>
      <c r="K90" s="131"/>
      <c r="L90" s="131"/>
      <c r="M90" s="131">
        <v>10</v>
      </c>
      <c r="N90" s="131">
        <f t="shared" si="10"/>
        <v>11</v>
      </c>
      <c r="O90" s="153">
        <f t="shared" si="11"/>
        <v>0.0019097222222222224</v>
      </c>
      <c r="P90" s="153">
        <f t="shared" si="12"/>
        <v>0.0068634259259259265</v>
      </c>
      <c r="Q90" s="17">
        <v>26</v>
      </c>
      <c r="R90" s="18"/>
      <c r="S90" s="18"/>
    </row>
    <row r="91" spans="1:19" ht="15.75" customHeight="1">
      <c r="A91" s="19">
        <v>25</v>
      </c>
      <c r="B91" s="139">
        <v>43</v>
      </c>
      <c r="C91" s="146" t="s">
        <v>22</v>
      </c>
      <c r="D91" s="138" t="s">
        <v>21</v>
      </c>
      <c r="E91" s="69" t="s">
        <v>68</v>
      </c>
      <c r="F91" s="104">
        <v>2003</v>
      </c>
      <c r="G91" s="108" t="s">
        <v>71</v>
      </c>
      <c r="H91" s="153">
        <v>0.0067708333333333336</v>
      </c>
      <c r="I91" s="131"/>
      <c r="J91" s="131"/>
      <c r="K91" s="131"/>
      <c r="L91" s="131">
        <v>1</v>
      </c>
      <c r="M91" s="131"/>
      <c r="N91" s="131">
        <f t="shared" si="10"/>
        <v>1</v>
      </c>
      <c r="O91" s="153">
        <f t="shared" si="11"/>
        <v>0.00017361111111111112</v>
      </c>
      <c r="P91" s="153">
        <f t="shared" si="12"/>
        <v>0.006944444444444445</v>
      </c>
      <c r="Q91" s="17">
        <v>27</v>
      </c>
      <c r="R91" s="18"/>
      <c r="S91" s="18"/>
    </row>
    <row r="92" spans="1:19" ht="15.75" customHeight="1">
      <c r="A92" s="19">
        <v>26</v>
      </c>
      <c r="B92" s="115">
        <v>12</v>
      </c>
      <c r="C92" s="141" t="s">
        <v>83</v>
      </c>
      <c r="D92" s="143" t="s">
        <v>216</v>
      </c>
      <c r="E92" s="144" t="s">
        <v>68</v>
      </c>
      <c r="F92" s="145">
        <v>2003</v>
      </c>
      <c r="G92" s="136" t="s">
        <v>70</v>
      </c>
      <c r="H92" s="153">
        <v>0.004861111111111111</v>
      </c>
      <c r="I92" s="131"/>
      <c r="J92" s="131"/>
      <c r="K92" s="131"/>
      <c r="L92" s="131">
        <v>3</v>
      </c>
      <c r="M92" s="155">
        <v>10</v>
      </c>
      <c r="N92" s="131">
        <f t="shared" si="10"/>
        <v>13</v>
      </c>
      <c r="O92" s="153">
        <f t="shared" si="11"/>
        <v>0.0022569444444444447</v>
      </c>
      <c r="P92" s="153">
        <f t="shared" si="12"/>
        <v>0.007118055555555556</v>
      </c>
      <c r="Q92" s="17">
        <v>28</v>
      </c>
      <c r="R92" s="18"/>
      <c r="S92" s="18"/>
    </row>
    <row r="93" spans="1:19" ht="15.75" customHeight="1">
      <c r="A93" s="19">
        <v>27</v>
      </c>
      <c r="B93" s="139">
        <v>14</v>
      </c>
      <c r="C93" s="141" t="s">
        <v>83</v>
      </c>
      <c r="D93" s="133" t="s">
        <v>278</v>
      </c>
      <c r="E93" s="69" t="s">
        <v>68</v>
      </c>
      <c r="F93" s="104">
        <v>2004</v>
      </c>
      <c r="G93" s="136" t="s">
        <v>70</v>
      </c>
      <c r="H93" s="153">
        <v>0.005208333333333333</v>
      </c>
      <c r="I93" s="131">
        <v>3</v>
      </c>
      <c r="J93" s="131">
        <v>10</v>
      </c>
      <c r="K93" s="131"/>
      <c r="L93" s="131"/>
      <c r="M93" s="131"/>
      <c r="N93" s="131">
        <f t="shared" si="10"/>
        <v>13</v>
      </c>
      <c r="O93" s="153">
        <f t="shared" si="11"/>
        <v>0.0022569444444444447</v>
      </c>
      <c r="P93" s="153">
        <f t="shared" si="12"/>
        <v>0.007465277777777777</v>
      </c>
      <c r="Q93" s="17">
        <v>29</v>
      </c>
      <c r="R93" s="18"/>
      <c r="S93" s="18"/>
    </row>
    <row r="94" spans="1:17" ht="21" customHeight="1">
      <c r="A94" s="30"/>
      <c r="B94" s="30"/>
      <c r="C94" s="86"/>
      <c r="D94" s="193" t="s">
        <v>329</v>
      </c>
      <c r="E94" s="30"/>
      <c r="F94" s="30"/>
      <c r="G94" s="30"/>
      <c r="H94" s="220"/>
      <c r="I94" s="68"/>
      <c r="J94" s="68"/>
      <c r="K94" s="68"/>
      <c r="L94" s="68"/>
      <c r="M94" s="68"/>
      <c r="N94" s="68"/>
      <c r="O94" s="68"/>
      <c r="P94" s="68"/>
      <c r="Q94" s="67"/>
    </row>
    <row r="95" spans="1:17" ht="15.75" customHeight="1">
      <c r="A95" s="30"/>
      <c r="B95" s="30"/>
      <c r="C95" s="86"/>
      <c r="D95" s="30"/>
      <c r="G95" s="194" t="s">
        <v>320</v>
      </c>
      <c r="K95" s="68"/>
      <c r="L95" s="68"/>
      <c r="M95" s="68"/>
      <c r="O95" s="68"/>
      <c r="P95" s="252">
        <v>1.02</v>
      </c>
      <c r="Q95" s="220">
        <f>P95*$P$67</f>
        <v>0.003104861111111112</v>
      </c>
    </row>
    <row r="96" spans="3:17" ht="15.75">
      <c r="C96" s="23"/>
      <c r="D96" s="24"/>
      <c r="G96" s="196" t="s">
        <v>322</v>
      </c>
      <c r="P96" s="252">
        <v>1.32</v>
      </c>
      <c r="Q96" s="220">
        <f>P96*$P$67</f>
        <v>0.004018055555555557</v>
      </c>
    </row>
    <row r="97" spans="3:17" ht="15.75">
      <c r="C97" s="23"/>
      <c r="D97" s="24"/>
      <c r="G97" s="196" t="s">
        <v>321</v>
      </c>
      <c r="P97" s="252">
        <v>1.5</v>
      </c>
      <c r="Q97" s="220">
        <f>P97*$P$67</f>
        <v>0.004565972222222223</v>
      </c>
    </row>
    <row r="98" spans="1:17" ht="31.5" customHeight="1">
      <c r="A98" s="290" t="s">
        <v>442</v>
      </c>
      <c r="B98" s="290"/>
      <c r="C98" s="290"/>
      <c r="D98" s="64" t="s">
        <v>91</v>
      </c>
      <c r="E98" s="55"/>
      <c r="F98" s="55"/>
      <c r="G98" s="97"/>
      <c r="H98" s="68"/>
      <c r="I98" s="68"/>
      <c r="J98" s="68"/>
      <c r="K98" s="68"/>
      <c r="L98" s="68"/>
      <c r="M98" s="68"/>
      <c r="N98" s="68"/>
      <c r="O98" s="68"/>
      <c r="P98" s="68"/>
      <c r="Q98" s="67"/>
    </row>
    <row r="99" spans="1:19" ht="15.75" customHeight="1">
      <c r="A99" s="15">
        <v>1</v>
      </c>
      <c r="B99" s="139">
        <v>75</v>
      </c>
      <c r="C99" s="146" t="s">
        <v>67</v>
      </c>
      <c r="D99" s="133" t="s">
        <v>55</v>
      </c>
      <c r="E99" s="69" t="s">
        <v>176</v>
      </c>
      <c r="F99" s="104">
        <v>2002</v>
      </c>
      <c r="G99" s="107">
        <v>2</v>
      </c>
      <c r="H99" s="153">
        <v>0.004108796296296297</v>
      </c>
      <c r="I99" s="131"/>
      <c r="J99" s="131"/>
      <c r="K99" s="131"/>
      <c r="L99" s="131"/>
      <c r="M99" s="131"/>
      <c r="N99" s="131">
        <f aca="true" t="shared" si="14" ref="N99:N105">SUBTOTAL(9,I99:M99)</f>
        <v>0</v>
      </c>
      <c r="O99" s="153">
        <f aca="true" t="shared" si="15" ref="O99:O105">N99*$N$4</f>
        <v>0</v>
      </c>
      <c r="P99" s="153">
        <f aca="true" t="shared" si="16" ref="P99:P105">H99+O99</f>
        <v>0.004108796296296297</v>
      </c>
      <c r="Q99" s="17">
        <v>1</v>
      </c>
      <c r="R99" s="18"/>
      <c r="S99" s="198"/>
    </row>
    <row r="100" spans="1:19" ht="15.75" customHeight="1">
      <c r="A100" s="15">
        <v>2</v>
      </c>
      <c r="B100" s="139">
        <v>48</v>
      </c>
      <c r="C100" s="133" t="s">
        <v>201</v>
      </c>
      <c r="D100" s="138" t="s">
        <v>220</v>
      </c>
      <c r="E100" s="69" t="s">
        <v>176</v>
      </c>
      <c r="F100" s="145">
        <v>2000</v>
      </c>
      <c r="G100" s="108">
        <v>2</v>
      </c>
      <c r="H100" s="153">
        <v>0.0043287037037037035</v>
      </c>
      <c r="I100" s="131"/>
      <c r="J100" s="131"/>
      <c r="K100" s="131"/>
      <c r="L100" s="131"/>
      <c r="M100" s="131"/>
      <c r="N100" s="131">
        <f t="shared" si="14"/>
        <v>0</v>
      </c>
      <c r="O100" s="153">
        <f t="shared" si="15"/>
        <v>0</v>
      </c>
      <c r="P100" s="153">
        <f t="shared" si="16"/>
        <v>0.0043287037037037035</v>
      </c>
      <c r="Q100" s="17">
        <v>2</v>
      </c>
      <c r="R100" s="18"/>
      <c r="S100" s="18"/>
    </row>
    <row r="101" spans="1:19" ht="15.75" customHeight="1">
      <c r="A101" s="15">
        <v>3</v>
      </c>
      <c r="B101" s="139">
        <v>78</v>
      </c>
      <c r="C101" s="146" t="s">
        <v>67</v>
      </c>
      <c r="D101" s="133" t="s">
        <v>218</v>
      </c>
      <c r="E101" s="69" t="s">
        <v>176</v>
      </c>
      <c r="F101" s="104">
        <v>2001</v>
      </c>
      <c r="G101" s="107">
        <v>1</v>
      </c>
      <c r="H101" s="153">
        <v>0.00417824074074074</v>
      </c>
      <c r="I101" s="131"/>
      <c r="J101" s="131"/>
      <c r="K101" s="131"/>
      <c r="L101" s="131"/>
      <c r="M101" s="131">
        <v>10</v>
      </c>
      <c r="N101" s="131">
        <f t="shared" si="14"/>
        <v>10</v>
      </c>
      <c r="O101" s="153">
        <f t="shared" si="15"/>
        <v>0.0017361111111111112</v>
      </c>
      <c r="P101" s="153">
        <f t="shared" si="16"/>
        <v>0.005914351851851851</v>
      </c>
      <c r="Q101" s="17">
        <v>3</v>
      </c>
      <c r="R101" s="18"/>
      <c r="S101" s="18"/>
    </row>
    <row r="102" spans="1:19" s="22" customFormat="1" ht="15.75" customHeight="1">
      <c r="A102" s="15">
        <v>4</v>
      </c>
      <c r="B102" s="139">
        <v>79</v>
      </c>
      <c r="C102" s="146" t="s">
        <v>67</v>
      </c>
      <c r="D102" s="133" t="s">
        <v>219</v>
      </c>
      <c r="E102" s="69" t="s">
        <v>176</v>
      </c>
      <c r="F102" s="104">
        <v>2001</v>
      </c>
      <c r="G102" s="107">
        <v>1</v>
      </c>
      <c r="H102" s="153">
        <v>0.004236111111111111</v>
      </c>
      <c r="I102" s="131"/>
      <c r="J102" s="131"/>
      <c r="K102" s="131"/>
      <c r="L102" s="131"/>
      <c r="M102" s="131">
        <v>10</v>
      </c>
      <c r="N102" s="131">
        <f t="shared" si="14"/>
        <v>10</v>
      </c>
      <c r="O102" s="153">
        <f t="shared" si="15"/>
        <v>0.0017361111111111112</v>
      </c>
      <c r="P102" s="153">
        <f t="shared" si="16"/>
        <v>0.005972222222222222</v>
      </c>
      <c r="Q102" s="17">
        <v>4</v>
      </c>
      <c r="R102" s="32"/>
      <c r="S102" s="32"/>
    </row>
    <row r="103" spans="1:19" s="22" customFormat="1" ht="15.75" customHeight="1">
      <c r="A103" s="15">
        <v>5</v>
      </c>
      <c r="B103" s="139">
        <v>83</v>
      </c>
      <c r="C103" s="140" t="s">
        <v>79</v>
      </c>
      <c r="D103" s="134" t="s">
        <v>221</v>
      </c>
      <c r="E103" s="69" t="s">
        <v>176</v>
      </c>
      <c r="F103" s="104">
        <v>2002</v>
      </c>
      <c r="G103" s="149" t="s">
        <v>70</v>
      </c>
      <c r="H103" s="153">
        <v>0.004513888888888889</v>
      </c>
      <c r="I103" s="131"/>
      <c r="J103" s="131"/>
      <c r="K103" s="131"/>
      <c r="L103" s="131"/>
      <c r="M103" s="131">
        <v>10</v>
      </c>
      <c r="N103" s="131">
        <f t="shared" si="14"/>
        <v>10</v>
      </c>
      <c r="O103" s="153">
        <f t="shared" si="15"/>
        <v>0.0017361111111111112</v>
      </c>
      <c r="P103" s="153">
        <f t="shared" si="16"/>
        <v>0.00625</v>
      </c>
      <c r="Q103" s="17">
        <v>5</v>
      </c>
      <c r="R103" s="32"/>
      <c r="S103" s="32"/>
    </row>
    <row r="104" spans="1:19" s="22" customFormat="1" ht="15.75" customHeight="1">
      <c r="A104" s="15">
        <v>6</v>
      </c>
      <c r="B104" s="139">
        <v>80</v>
      </c>
      <c r="C104" s="27" t="s">
        <v>79</v>
      </c>
      <c r="D104" s="133" t="s">
        <v>223</v>
      </c>
      <c r="E104" s="69" t="s">
        <v>176</v>
      </c>
      <c r="F104" s="104">
        <v>2002</v>
      </c>
      <c r="G104" s="136" t="s">
        <v>70</v>
      </c>
      <c r="H104" s="153">
        <v>0.005798611111111111</v>
      </c>
      <c r="I104" s="131"/>
      <c r="J104" s="131"/>
      <c r="K104" s="131"/>
      <c r="L104" s="131"/>
      <c r="M104" s="131">
        <v>10</v>
      </c>
      <c r="N104" s="131">
        <f t="shared" si="14"/>
        <v>10</v>
      </c>
      <c r="O104" s="153">
        <f t="shared" si="15"/>
        <v>0.0017361111111111112</v>
      </c>
      <c r="P104" s="153">
        <f t="shared" si="16"/>
        <v>0.007534722222222222</v>
      </c>
      <c r="Q104" s="17">
        <v>6</v>
      </c>
      <c r="R104" s="32"/>
      <c r="S104" s="32"/>
    </row>
    <row r="105" spans="1:19" s="22" customFormat="1" ht="15.75" customHeight="1">
      <c r="A105" s="15">
        <v>7</v>
      </c>
      <c r="B105" s="139">
        <v>69</v>
      </c>
      <c r="C105" s="146" t="s">
        <v>122</v>
      </c>
      <c r="D105" s="138" t="s">
        <v>222</v>
      </c>
      <c r="E105" s="69" t="s">
        <v>176</v>
      </c>
      <c r="F105" s="104">
        <v>2002</v>
      </c>
      <c r="G105" s="108" t="s">
        <v>70</v>
      </c>
      <c r="H105" s="153">
        <v>0.00474537037037037</v>
      </c>
      <c r="I105" s="131"/>
      <c r="J105" s="131">
        <v>10</v>
      </c>
      <c r="K105" s="131"/>
      <c r="L105" s="131"/>
      <c r="M105" s="131">
        <v>10</v>
      </c>
      <c r="N105" s="131">
        <f t="shared" si="14"/>
        <v>20</v>
      </c>
      <c r="O105" s="153">
        <f t="shared" si="15"/>
        <v>0.0034722222222222225</v>
      </c>
      <c r="P105" s="153">
        <f t="shared" si="16"/>
        <v>0.008217592592592592</v>
      </c>
      <c r="Q105" s="17">
        <v>7</v>
      </c>
      <c r="R105" s="32"/>
      <c r="S105" s="32"/>
    </row>
    <row r="106" spans="1:17" s="22" customFormat="1" ht="23.25" customHeight="1">
      <c r="A106" s="30"/>
      <c r="B106" s="30"/>
      <c r="D106" s="21" t="s">
        <v>153</v>
      </c>
      <c r="E106" s="55"/>
      <c r="F106" s="55"/>
      <c r="G106" s="97"/>
      <c r="H106" s="68"/>
      <c r="I106" s="68"/>
      <c r="J106" s="68"/>
      <c r="K106" s="68"/>
      <c r="L106" s="68"/>
      <c r="M106" s="68"/>
      <c r="N106" s="68"/>
      <c r="O106" s="68"/>
      <c r="P106" s="68"/>
      <c r="Q106" s="67"/>
    </row>
    <row r="107" spans="1:17" s="22" customFormat="1" ht="27" customHeight="1">
      <c r="A107" s="290" t="s">
        <v>442</v>
      </c>
      <c r="B107" s="290"/>
      <c r="C107" s="290"/>
      <c r="D107" s="64" t="s">
        <v>92</v>
      </c>
      <c r="E107" s="55"/>
      <c r="F107" s="55"/>
      <c r="G107" s="97"/>
      <c r="H107" s="68"/>
      <c r="I107" s="68"/>
      <c r="J107" s="68"/>
      <c r="K107" s="68"/>
      <c r="L107" s="68"/>
      <c r="M107" s="68"/>
      <c r="N107" s="68"/>
      <c r="O107" s="68"/>
      <c r="P107" s="68"/>
      <c r="Q107" s="25"/>
    </row>
    <row r="108" spans="1:19" s="22" customFormat="1" ht="15.75" customHeight="1">
      <c r="A108" s="19">
        <v>1</v>
      </c>
      <c r="B108" s="151">
        <v>93</v>
      </c>
      <c r="C108" s="141" t="s">
        <v>33</v>
      </c>
      <c r="D108" s="141" t="s">
        <v>45</v>
      </c>
      <c r="E108" s="69" t="s">
        <v>68</v>
      </c>
      <c r="F108" s="150">
        <v>2001</v>
      </c>
      <c r="G108" s="19">
        <v>2</v>
      </c>
      <c r="H108" s="204">
        <v>0.0028124999999999995</v>
      </c>
      <c r="I108" s="203"/>
      <c r="J108" s="203"/>
      <c r="K108" s="203"/>
      <c r="L108" s="203"/>
      <c r="M108" s="203"/>
      <c r="N108" s="203">
        <f aca="true" t="shared" si="17" ref="N108:N123">SUBTOTAL(9,I108:M108)</f>
        <v>0</v>
      </c>
      <c r="O108" s="204">
        <f aca="true" t="shared" si="18" ref="O108:O123">N108*$N$4</f>
        <v>0</v>
      </c>
      <c r="P108" s="204">
        <f aca="true" t="shared" si="19" ref="P108:P123">H108+O108</f>
        <v>0.0028124999999999995</v>
      </c>
      <c r="Q108" s="205">
        <v>1</v>
      </c>
      <c r="R108" s="257">
        <v>1</v>
      </c>
      <c r="S108" s="198">
        <v>2</v>
      </c>
    </row>
    <row r="109" spans="1:19" ht="15.75" customHeight="1">
      <c r="A109" s="19">
        <v>2</v>
      </c>
      <c r="B109" s="151">
        <v>95</v>
      </c>
      <c r="C109" s="141" t="s">
        <v>33</v>
      </c>
      <c r="D109" s="141" t="s">
        <v>50</v>
      </c>
      <c r="E109" s="69" t="s">
        <v>68</v>
      </c>
      <c r="F109" s="150">
        <v>2000</v>
      </c>
      <c r="G109" s="19">
        <v>2</v>
      </c>
      <c r="H109" s="204">
        <v>0.002905092592592593</v>
      </c>
      <c r="I109" s="203"/>
      <c r="J109" s="203"/>
      <c r="K109" s="203"/>
      <c r="L109" s="203"/>
      <c r="M109" s="203"/>
      <c r="N109" s="203">
        <f t="shared" si="17"/>
        <v>0</v>
      </c>
      <c r="O109" s="204">
        <f t="shared" si="18"/>
        <v>0</v>
      </c>
      <c r="P109" s="204">
        <f t="shared" si="19"/>
        <v>0.002905092592592593</v>
      </c>
      <c r="Q109" s="205">
        <v>2</v>
      </c>
      <c r="R109" s="257">
        <f>P109*$R$108/$P$108</f>
        <v>1.0329218106995888</v>
      </c>
      <c r="S109" s="198">
        <v>2</v>
      </c>
    </row>
    <row r="110" spans="1:19" ht="15.75" customHeight="1">
      <c r="A110" s="19">
        <v>3</v>
      </c>
      <c r="B110" s="151">
        <v>94</v>
      </c>
      <c r="C110" s="141" t="s">
        <v>33</v>
      </c>
      <c r="D110" s="141" t="s">
        <v>47</v>
      </c>
      <c r="E110" s="69" t="s">
        <v>68</v>
      </c>
      <c r="F110" s="150">
        <v>2001</v>
      </c>
      <c r="G110" s="19">
        <v>2</v>
      </c>
      <c r="H110" s="204">
        <v>0.003136574074074074</v>
      </c>
      <c r="I110" s="203"/>
      <c r="J110" s="203"/>
      <c r="K110" s="203"/>
      <c r="L110" s="203"/>
      <c r="M110" s="203"/>
      <c r="N110" s="203">
        <f t="shared" si="17"/>
        <v>0</v>
      </c>
      <c r="O110" s="204">
        <f t="shared" si="18"/>
        <v>0</v>
      </c>
      <c r="P110" s="204">
        <f t="shared" si="19"/>
        <v>0.003136574074074074</v>
      </c>
      <c r="Q110" s="205">
        <v>3</v>
      </c>
      <c r="R110" s="257">
        <f aca="true" t="shared" si="20" ref="R110:R117">P110*$R$108/$P$108</f>
        <v>1.1152263374485598</v>
      </c>
      <c r="S110" s="198">
        <v>3</v>
      </c>
    </row>
    <row r="111" spans="1:19" ht="15.75" customHeight="1">
      <c r="A111" s="19">
        <v>4</v>
      </c>
      <c r="B111" s="151">
        <v>34</v>
      </c>
      <c r="C111" s="141" t="s">
        <v>31</v>
      </c>
      <c r="D111" s="141" t="s">
        <v>46</v>
      </c>
      <c r="E111" s="69" t="s">
        <v>68</v>
      </c>
      <c r="F111" s="150">
        <v>2002</v>
      </c>
      <c r="G111" s="19">
        <v>3</v>
      </c>
      <c r="H111" s="204">
        <v>0.0031712962962962958</v>
      </c>
      <c r="I111" s="203"/>
      <c r="J111" s="203"/>
      <c r="K111" s="203"/>
      <c r="L111" s="203"/>
      <c r="M111" s="203"/>
      <c r="N111" s="203">
        <f t="shared" si="17"/>
        <v>0</v>
      </c>
      <c r="O111" s="204">
        <f t="shared" si="18"/>
        <v>0</v>
      </c>
      <c r="P111" s="204">
        <f t="shared" si="19"/>
        <v>0.0031712962962962958</v>
      </c>
      <c r="Q111" s="205">
        <v>4</v>
      </c>
      <c r="R111" s="257">
        <f t="shared" si="20"/>
        <v>1.1275720164609053</v>
      </c>
      <c r="S111" s="198">
        <v>3</v>
      </c>
    </row>
    <row r="112" spans="1:19" ht="15.75" customHeight="1">
      <c r="A112" s="19">
        <v>5</v>
      </c>
      <c r="B112" s="151">
        <v>24</v>
      </c>
      <c r="C112" s="208" t="s">
        <v>226</v>
      </c>
      <c r="D112" s="200" t="s">
        <v>227</v>
      </c>
      <c r="E112" s="69" t="s">
        <v>68</v>
      </c>
      <c r="F112" s="150">
        <v>2000</v>
      </c>
      <c r="G112" s="214" t="s">
        <v>70</v>
      </c>
      <c r="H112" s="204">
        <v>0.0031712962962962958</v>
      </c>
      <c r="I112" s="203"/>
      <c r="J112" s="203"/>
      <c r="K112" s="203"/>
      <c r="L112" s="203"/>
      <c r="M112" s="203"/>
      <c r="N112" s="203">
        <f t="shared" si="17"/>
        <v>0</v>
      </c>
      <c r="O112" s="204">
        <f t="shared" si="18"/>
        <v>0</v>
      </c>
      <c r="P112" s="204">
        <f t="shared" si="19"/>
        <v>0.0031712962962962958</v>
      </c>
      <c r="Q112" s="205">
        <v>4</v>
      </c>
      <c r="R112" s="257">
        <f t="shared" si="20"/>
        <v>1.1275720164609053</v>
      </c>
      <c r="S112" s="198">
        <v>3</v>
      </c>
    </row>
    <row r="113" spans="1:19" ht="15.75" customHeight="1">
      <c r="A113" s="19">
        <v>6</v>
      </c>
      <c r="B113" s="151">
        <v>51</v>
      </c>
      <c r="C113" s="141" t="s">
        <v>201</v>
      </c>
      <c r="D113" s="141" t="s">
        <v>224</v>
      </c>
      <c r="E113" s="69" t="s">
        <v>68</v>
      </c>
      <c r="F113" s="150">
        <v>2000</v>
      </c>
      <c r="G113" s="19">
        <v>2</v>
      </c>
      <c r="H113" s="204">
        <v>0.003101851851851852</v>
      </c>
      <c r="I113" s="203"/>
      <c r="J113" s="203"/>
      <c r="K113" s="203"/>
      <c r="L113" s="203">
        <v>1</v>
      </c>
      <c r="M113" s="203"/>
      <c r="N113" s="203">
        <f t="shared" si="17"/>
        <v>1</v>
      </c>
      <c r="O113" s="204">
        <f t="shared" si="18"/>
        <v>0.00017361111111111112</v>
      </c>
      <c r="P113" s="204">
        <f t="shared" si="19"/>
        <v>0.003275462962962963</v>
      </c>
      <c r="Q113" s="205">
        <v>6</v>
      </c>
      <c r="R113" s="257">
        <f t="shared" si="20"/>
        <v>1.1646090534979427</v>
      </c>
      <c r="S113" s="198">
        <v>3</v>
      </c>
    </row>
    <row r="114" spans="1:19" ht="15.75" customHeight="1">
      <c r="A114" s="19">
        <v>7</v>
      </c>
      <c r="B114" s="151">
        <v>3</v>
      </c>
      <c r="C114" s="141" t="s">
        <v>187</v>
      </c>
      <c r="D114" s="141" t="s">
        <v>228</v>
      </c>
      <c r="E114" s="69" t="s">
        <v>68</v>
      </c>
      <c r="F114" s="150">
        <v>2002</v>
      </c>
      <c r="G114" s="214" t="s">
        <v>70</v>
      </c>
      <c r="H114" s="204">
        <v>0.003321759259259259</v>
      </c>
      <c r="I114" s="203"/>
      <c r="J114" s="203"/>
      <c r="K114" s="203"/>
      <c r="L114" s="203"/>
      <c r="M114" s="203"/>
      <c r="N114" s="203">
        <f t="shared" si="17"/>
        <v>0</v>
      </c>
      <c r="O114" s="204">
        <f t="shared" si="18"/>
        <v>0</v>
      </c>
      <c r="P114" s="204">
        <f t="shared" si="19"/>
        <v>0.003321759259259259</v>
      </c>
      <c r="Q114" s="205">
        <v>7</v>
      </c>
      <c r="R114" s="257">
        <f t="shared" si="20"/>
        <v>1.1810699588477367</v>
      </c>
      <c r="S114" s="198">
        <v>3</v>
      </c>
    </row>
    <row r="115" spans="1:19" ht="15.75" customHeight="1">
      <c r="A115" s="19">
        <v>8</v>
      </c>
      <c r="B115" s="151">
        <v>67</v>
      </c>
      <c r="C115" s="218" t="s">
        <v>456</v>
      </c>
      <c r="D115" s="200" t="s">
        <v>229</v>
      </c>
      <c r="E115" s="69" t="s">
        <v>68</v>
      </c>
      <c r="F115" s="150">
        <v>2001</v>
      </c>
      <c r="G115" s="214" t="s">
        <v>70</v>
      </c>
      <c r="H115" s="204">
        <v>0.00337962962962963</v>
      </c>
      <c r="I115" s="203"/>
      <c r="J115" s="203"/>
      <c r="K115" s="203"/>
      <c r="L115" s="203"/>
      <c r="M115" s="203"/>
      <c r="N115" s="203">
        <f t="shared" si="17"/>
        <v>0</v>
      </c>
      <c r="O115" s="204">
        <f t="shared" si="18"/>
        <v>0</v>
      </c>
      <c r="P115" s="204">
        <f t="shared" si="19"/>
        <v>0.00337962962962963</v>
      </c>
      <c r="Q115" s="205">
        <v>8</v>
      </c>
      <c r="R115" s="257">
        <f t="shared" si="20"/>
        <v>1.2016460905349797</v>
      </c>
      <c r="S115" s="198">
        <v>3</v>
      </c>
    </row>
    <row r="116" spans="1:19" ht="15.75" customHeight="1">
      <c r="A116" s="19">
        <v>9</v>
      </c>
      <c r="B116" s="151">
        <v>31</v>
      </c>
      <c r="C116" s="199" t="s">
        <v>455</v>
      </c>
      <c r="D116" s="216" t="s">
        <v>43</v>
      </c>
      <c r="E116" s="69" t="s">
        <v>68</v>
      </c>
      <c r="F116" s="150">
        <v>2002</v>
      </c>
      <c r="G116" s="205">
        <v>3</v>
      </c>
      <c r="H116" s="204">
        <v>0.003356481481481481</v>
      </c>
      <c r="I116" s="203"/>
      <c r="J116" s="203"/>
      <c r="K116" s="203"/>
      <c r="L116" s="203">
        <v>1</v>
      </c>
      <c r="M116" s="203"/>
      <c r="N116" s="203">
        <f>SUBTOTAL(9,I116:M116)</f>
        <v>1</v>
      </c>
      <c r="O116" s="204">
        <f>N116*$N$4</f>
        <v>0.00017361111111111112</v>
      </c>
      <c r="P116" s="204">
        <f>H116+O116</f>
        <v>0.003530092592592592</v>
      </c>
      <c r="Q116" s="205">
        <v>9</v>
      </c>
      <c r="R116" s="257">
        <f t="shared" si="20"/>
        <v>1.2551440329218106</v>
      </c>
      <c r="S116" s="198">
        <v>3</v>
      </c>
    </row>
    <row r="117" spans="1:19" ht="15.75" customHeight="1">
      <c r="A117" s="19">
        <v>10</v>
      </c>
      <c r="B117" s="151">
        <v>47</v>
      </c>
      <c r="C117" s="141" t="s">
        <v>201</v>
      </c>
      <c r="D117" s="141" t="s">
        <v>230</v>
      </c>
      <c r="E117" s="69" t="s">
        <v>68</v>
      </c>
      <c r="F117" s="150">
        <v>2000</v>
      </c>
      <c r="G117" s="19">
        <v>2</v>
      </c>
      <c r="H117" s="204">
        <v>0.0037037037037037034</v>
      </c>
      <c r="I117" s="203"/>
      <c r="J117" s="203"/>
      <c r="K117" s="203"/>
      <c r="L117" s="203"/>
      <c r="M117" s="203"/>
      <c r="N117" s="203">
        <f t="shared" si="17"/>
        <v>0</v>
      </c>
      <c r="O117" s="204">
        <f t="shared" si="18"/>
        <v>0</v>
      </c>
      <c r="P117" s="204">
        <f t="shared" si="19"/>
        <v>0.0037037037037037034</v>
      </c>
      <c r="Q117" s="205">
        <v>10</v>
      </c>
      <c r="R117" s="257">
        <f t="shared" si="20"/>
        <v>1.3168724279835393</v>
      </c>
      <c r="S117" s="198">
        <v>3</v>
      </c>
    </row>
    <row r="118" spans="1:19" ht="15.75" customHeight="1">
      <c r="A118" s="19">
        <v>11</v>
      </c>
      <c r="B118" s="151">
        <v>57</v>
      </c>
      <c r="C118" s="140" t="s">
        <v>276</v>
      </c>
      <c r="D118" s="141" t="s">
        <v>232</v>
      </c>
      <c r="E118" s="69" t="s">
        <v>68</v>
      </c>
      <c r="F118" s="150">
        <v>2001</v>
      </c>
      <c r="G118" s="219" t="s">
        <v>71</v>
      </c>
      <c r="H118" s="204">
        <v>0.004050925925925926</v>
      </c>
      <c r="I118" s="203"/>
      <c r="J118" s="203"/>
      <c r="K118" s="203"/>
      <c r="L118" s="203"/>
      <c r="M118" s="203"/>
      <c r="N118" s="203">
        <f t="shared" si="17"/>
        <v>0</v>
      </c>
      <c r="O118" s="204">
        <f t="shared" si="18"/>
        <v>0</v>
      </c>
      <c r="P118" s="204">
        <f t="shared" si="19"/>
        <v>0.004050925925925926</v>
      </c>
      <c r="Q118" s="205">
        <v>11</v>
      </c>
      <c r="R118" s="209"/>
      <c r="S118" s="198" t="s">
        <v>105</v>
      </c>
    </row>
    <row r="119" spans="1:19" ht="15.75" customHeight="1">
      <c r="A119" s="19">
        <v>12</v>
      </c>
      <c r="B119" s="151">
        <v>33</v>
      </c>
      <c r="C119" s="141" t="s">
        <v>31</v>
      </c>
      <c r="D119" s="141" t="s">
        <v>44</v>
      </c>
      <c r="E119" s="69" t="s">
        <v>68</v>
      </c>
      <c r="F119" s="150">
        <v>2001</v>
      </c>
      <c r="G119" s="19">
        <v>3</v>
      </c>
      <c r="H119" s="204">
        <v>0.004212962962962963</v>
      </c>
      <c r="I119" s="203"/>
      <c r="J119" s="203"/>
      <c r="K119" s="203"/>
      <c r="L119" s="203"/>
      <c r="M119" s="203"/>
      <c r="N119" s="203">
        <f t="shared" si="17"/>
        <v>0</v>
      </c>
      <c r="O119" s="204">
        <f t="shared" si="18"/>
        <v>0</v>
      </c>
      <c r="P119" s="204">
        <f t="shared" si="19"/>
        <v>0.004212962962962963</v>
      </c>
      <c r="Q119" s="205">
        <v>12</v>
      </c>
      <c r="R119" s="209"/>
      <c r="S119" s="198"/>
    </row>
    <row r="120" spans="1:19" ht="15.75" customHeight="1">
      <c r="A120" s="19">
        <v>13</v>
      </c>
      <c r="B120" s="139">
        <v>52</v>
      </c>
      <c r="C120" s="133" t="s">
        <v>201</v>
      </c>
      <c r="D120" s="133" t="s">
        <v>225</v>
      </c>
      <c r="E120" s="69" t="s">
        <v>68</v>
      </c>
      <c r="F120" s="150">
        <v>2000</v>
      </c>
      <c r="G120" s="107">
        <v>3</v>
      </c>
      <c r="H120" s="153">
        <v>0.003148148148148148</v>
      </c>
      <c r="I120" s="131"/>
      <c r="J120" s="131"/>
      <c r="K120" s="131"/>
      <c r="L120" s="131">
        <v>10</v>
      </c>
      <c r="M120" s="131"/>
      <c r="N120" s="131">
        <f t="shared" si="17"/>
        <v>10</v>
      </c>
      <c r="O120" s="153">
        <f t="shared" si="18"/>
        <v>0.0017361111111111112</v>
      </c>
      <c r="P120" s="153">
        <f t="shared" si="19"/>
        <v>0.004884259259259259</v>
      </c>
      <c r="Q120" s="17">
        <v>13</v>
      </c>
      <c r="R120" s="110"/>
      <c r="S120" s="198"/>
    </row>
    <row r="121" spans="1:19" ht="13.5" customHeight="1">
      <c r="A121" s="19">
        <v>14</v>
      </c>
      <c r="B121" s="139">
        <v>5</v>
      </c>
      <c r="C121" s="142" t="s">
        <v>187</v>
      </c>
      <c r="D121" s="142" t="s">
        <v>48</v>
      </c>
      <c r="E121" s="69" t="s">
        <v>68</v>
      </c>
      <c r="F121" s="104">
        <v>2002</v>
      </c>
      <c r="G121" s="107">
        <v>3</v>
      </c>
      <c r="H121" s="153">
        <v>0.003425925925925926</v>
      </c>
      <c r="I121" s="131">
        <v>10</v>
      </c>
      <c r="J121" s="131"/>
      <c r="K121" s="131"/>
      <c r="L121" s="131"/>
      <c r="M121" s="131"/>
      <c r="N121" s="131">
        <f t="shared" si="17"/>
        <v>10</v>
      </c>
      <c r="O121" s="153">
        <f t="shared" si="18"/>
        <v>0.0017361111111111112</v>
      </c>
      <c r="P121" s="153">
        <f t="shared" si="19"/>
        <v>0.005162037037037037</v>
      </c>
      <c r="Q121" s="17">
        <v>14</v>
      </c>
      <c r="R121" s="110"/>
      <c r="S121" s="18"/>
    </row>
    <row r="122" spans="1:19" ht="15.75" customHeight="1">
      <c r="A122" s="19">
        <v>15</v>
      </c>
      <c r="B122" s="139">
        <v>81</v>
      </c>
      <c r="C122" s="133" t="s">
        <v>79</v>
      </c>
      <c r="D122" s="133" t="s">
        <v>231</v>
      </c>
      <c r="E122" s="69" t="s">
        <v>68</v>
      </c>
      <c r="F122" s="104">
        <v>2002</v>
      </c>
      <c r="G122" s="107" t="s">
        <v>70</v>
      </c>
      <c r="H122" s="153">
        <v>0.0038888888888888883</v>
      </c>
      <c r="I122" s="131"/>
      <c r="J122" s="131"/>
      <c r="K122" s="131"/>
      <c r="L122" s="131">
        <v>10</v>
      </c>
      <c r="M122" s="131"/>
      <c r="N122" s="131">
        <f t="shared" si="17"/>
        <v>10</v>
      </c>
      <c r="O122" s="153">
        <f t="shared" si="18"/>
        <v>0.0017361111111111112</v>
      </c>
      <c r="P122" s="153">
        <f t="shared" si="19"/>
        <v>0.005625</v>
      </c>
      <c r="Q122" s="17">
        <v>15</v>
      </c>
      <c r="R122" s="110"/>
      <c r="S122" s="18"/>
    </row>
    <row r="123" spans="1:19" ht="15.75">
      <c r="A123" s="19">
        <v>16</v>
      </c>
      <c r="B123" s="139">
        <v>55</v>
      </c>
      <c r="C123" s="140" t="s">
        <v>276</v>
      </c>
      <c r="D123" s="133" t="s">
        <v>233</v>
      </c>
      <c r="E123" s="69" t="s">
        <v>68</v>
      </c>
      <c r="F123" s="104">
        <v>2002</v>
      </c>
      <c r="G123" s="136" t="s">
        <v>71</v>
      </c>
      <c r="H123" s="153">
        <v>0.006585648148148147</v>
      </c>
      <c r="I123" s="131"/>
      <c r="J123" s="131">
        <v>1</v>
      </c>
      <c r="K123" s="131"/>
      <c r="L123" s="131"/>
      <c r="M123" s="131"/>
      <c r="N123" s="131">
        <f t="shared" si="17"/>
        <v>1</v>
      </c>
      <c r="O123" s="153">
        <f t="shared" si="18"/>
        <v>0.00017361111111111112</v>
      </c>
      <c r="P123" s="153">
        <f t="shared" si="19"/>
        <v>0.006759259259259258</v>
      </c>
      <c r="Q123" s="17">
        <v>16</v>
      </c>
      <c r="R123" s="110"/>
      <c r="S123" s="18"/>
    </row>
    <row r="124" spans="3:7" ht="15.75">
      <c r="C124" s="23"/>
      <c r="D124" s="292" t="s">
        <v>330</v>
      </c>
      <c r="E124" s="292"/>
      <c r="F124" s="292"/>
      <c r="G124" s="292"/>
    </row>
    <row r="125" spans="3:17" ht="15.75">
      <c r="C125" s="23"/>
      <c r="D125" s="193"/>
      <c r="G125" s="251" t="s">
        <v>320</v>
      </c>
      <c r="P125" s="252">
        <v>1.08</v>
      </c>
      <c r="Q125" s="220">
        <f>P125*$P$108</f>
        <v>0.0030375</v>
      </c>
    </row>
    <row r="126" spans="3:17" ht="15.75">
      <c r="C126" s="23"/>
      <c r="D126" s="24"/>
      <c r="G126" s="250" t="s">
        <v>443</v>
      </c>
      <c r="P126" s="252">
        <v>1.38</v>
      </c>
      <c r="Q126" s="220">
        <f>P126*$P$108</f>
        <v>0.003881249999999999</v>
      </c>
    </row>
    <row r="127" spans="1:17" ht="15.75" customHeight="1">
      <c r="A127" s="30"/>
      <c r="B127" s="30"/>
      <c r="C127" s="86"/>
      <c r="D127" s="29"/>
      <c r="G127" s="196"/>
      <c r="H127" s="222"/>
      <c r="I127" s="220"/>
      <c r="K127" s="68"/>
      <c r="L127" s="68"/>
      <c r="M127" s="68"/>
      <c r="N127" s="68"/>
      <c r="O127" s="68"/>
      <c r="P127" s="68"/>
      <c r="Q127" s="25"/>
    </row>
    <row r="128" spans="1:17" ht="23.25" customHeight="1">
      <c r="A128" s="30"/>
      <c r="B128" s="30"/>
      <c r="C128" s="33" t="s">
        <v>60</v>
      </c>
      <c r="D128" s="12" t="s">
        <v>61</v>
      </c>
      <c r="G128" s="97"/>
      <c r="H128" s="68"/>
      <c r="I128" s="68"/>
      <c r="J128" s="68"/>
      <c r="K128" s="68"/>
      <c r="L128" s="68"/>
      <c r="M128" s="68"/>
      <c r="N128" s="68"/>
      <c r="O128" s="68"/>
      <c r="P128" s="68"/>
      <c r="Q128" s="25"/>
    </row>
    <row r="129" spans="3:6" ht="27.75" customHeight="1">
      <c r="C129" s="21"/>
      <c r="D129" s="9"/>
      <c r="E129" s="12"/>
      <c r="F129" s="12"/>
    </row>
    <row r="130" spans="3:6" ht="15.75">
      <c r="C130" s="33" t="s">
        <v>81</v>
      </c>
      <c r="D130" s="12" t="s">
        <v>82</v>
      </c>
      <c r="E130" s="12"/>
      <c r="F130" s="12"/>
    </row>
    <row r="131" spans="3:6" ht="15.75">
      <c r="C131" s="23"/>
      <c r="D131" s="24"/>
      <c r="E131" s="12"/>
      <c r="F131" s="12"/>
    </row>
    <row r="132" spans="3:6" ht="15.75">
      <c r="C132" s="9"/>
      <c r="D132" s="9"/>
      <c r="E132" s="12"/>
      <c r="F132" s="12"/>
    </row>
    <row r="133" spans="3:6" ht="15.75">
      <c r="C133" s="12"/>
      <c r="D133" s="12"/>
      <c r="E133" s="12"/>
      <c r="F133" s="12"/>
    </row>
  </sheetData>
  <sheetProtection/>
  <autoFilter ref="A5:Q131"/>
  <mergeCells count="9">
    <mergeCell ref="D124:G124"/>
    <mergeCell ref="A2:S2"/>
    <mergeCell ref="A1:Q1"/>
    <mergeCell ref="A107:C107"/>
    <mergeCell ref="A98:C98"/>
    <mergeCell ref="A66:C66"/>
    <mergeCell ref="A41:C41"/>
    <mergeCell ref="A21:C21"/>
    <mergeCell ref="A6:C6"/>
  </mergeCells>
  <printOptions/>
  <pageMargins left="0.3937007874015748" right="0.31496062992125984" top="0.15748031496062992" bottom="0" header="0.31496062992125984" footer="0.31496062992125984"/>
  <pageSetup fitToHeight="0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IV62"/>
  <sheetViews>
    <sheetView zoomScalePageLayoutView="0" workbookViewId="0" topLeftCell="A35">
      <selection activeCell="P7" sqref="P7"/>
    </sheetView>
  </sheetViews>
  <sheetFormatPr defaultColWidth="9.140625" defaultRowHeight="15"/>
  <cols>
    <col min="1" max="1" width="4.00390625" style="22" customWidth="1"/>
    <col min="2" max="2" width="5.421875" style="22" hidden="1" customWidth="1"/>
    <col min="3" max="3" width="26.28125" style="8" customWidth="1"/>
    <col min="4" max="4" width="23.28125" style="8" customWidth="1"/>
    <col min="5" max="5" width="12.57421875" style="72" customWidth="1"/>
    <col min="6" max="6" width="9.421875" style="8" hidden="1" customWidth="1"/>
    <col min="7" max="7" width="8.00390625" style="8" hidden="1" customWidth="1"/>
    <col min="8" max="8" width="4.421875" style="8" hidden="1" customWidth="1"/>
    <col min="9" max="9" width="5.421875" style="8" hidden="1" customWidth="1"/>
    <col min="10" max="10" width="6.421875" style="8" hidden="1" customWidth="1"/>
    <col min="11" max="11" width="7.140625" style="8" hidden="1" customWidth="1"/>
    <col min="12" max="12" width="8.28125" style="8" hidden="1" customWidth="1"/>
    <col min="13" max="13" width="10.140625" style="8" hidden="1" customWidth="1"/>
    <col min="14" max="14" width="9.8515625" style="8" customWidth="1"/>
    <col min="15" max="15" width="8.00390625" style="8" customWidth="1"/>
    <col min="16" max="16" width="10.7109375" style="8" customWidth="1"/>
    <col min="17" max="17" width="7.28125" style="8" customWidth="1"/>
    <col min="18" max="19" width="9.140625" style="8" hidden="1" customWidth="1"/>
    <col min="20" max="16384" width="9.140625" style="8" customWidth="1"/>
  </cols>
  <sheetData>
    <row r="1" spans="1:15" ht="18.75">
      <c r="A1" s="289" t="s">
        <v>63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</row>
    <row r="2" spans="1:16" ht="30.75" customHeight="1">
      <c r="A2" s="293" t="s">
        <v>505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</row>
    <row r="3" spans="1:15" ht="15.75">
      <c r="A3" s="164"/>
      <c r="B3" s="164"/>
      <c r="C3" s="164"/>
      <c r="D3" s="164"/>
      <c r="E3" s="93"/>
      <c r="F3" s="164"/>
      <c r="G3" s="164"/>
      <c r="H3" s="164"/>
      <c r="I3" s="164"/>
      <c r="J3" s="164"/>
      <c r="K3" s="164"/>
      <c r="L3" s="164"/>
      <c r="M3" s="164"/>
      <c r="N3" s="164"/>
      <c r="O3" s="164"/>
    </row>
    <row r="4" spans="1:15" ht="15.75">
      <c r="A4" s="240" t="s">
        <v>86</v>
      </c>
      <c r="B4" s="9"/>
      <c r="C4" s="10"/>
      <c r="D4" s="11"/>
      <c r="E4" s="245" t="s">
        <v>167</v>
      </c>
      <c r="F4" s="12"/>
      <c r="G4" s="12"/>
      <c r="H4" s="12"/>
      <c r="I4" s="12"/>
      <c r="J4" s="12"/>
      <c r="K4" s="12"/>
      <c r="L4" s="152">
        <v>0.00017361111111111112</v>
      </c>
      <c r="M4" s="130"/>
      <c r="N4" s="12"/>
      <c r="O4" s="12"/>
    </row>
    <row r="5" spans="1:17" ht="33" customHeight="1">
      <c r="A5" s="13" t="s">
        <v>62</v>
      </c>
      <c r="B5" s="13" t="s">
        <v>171</v>
      </c>
      <c r="C5" s="13" t="s">
        <v>64</v>
      </c>
      <c r="D5" s="13" t="s">
        <v>132</v>
      </c>
      <c r="E5" s="13" t="s">
        <v>444</v>
      </c>
      <c r="F5" s="14" t="s">
        <v>66</v>
      </c>
      <c r="G5" s="270" t="s">
        <v>141</v>
      </c>
      <c r="H5" s="270" t="s">
        <v>142</v>
      </c>
      <c r="I5" s="270" t="s">
        <v>242</v>
      </c>
      <c r="J5" s="270" t="s">
        <v>139</v>
      </c>
      <c r="K5" s="270" t="s">
        <v>170</v>
      </c>
      <c r="L5" s="270" t="s">
        <v>234</v>
      </c>
      <c r="M5" s="14" t="s">
        <v>168</v>
      </c>
      <c r="N5" s="14" t="s">
        <v>169</v>
      </c>
      <c r="O5" s="14" t="s">
        <v>12</v>
      </c>
      <c r="P5" s="270" t="s">
        <v>317</v>
      </c>
      <c r="Q5" s="270" t="s">
        <v>445</v>
      </c>
    </row>
    <row r="6" spans="1:16" ht="24.75" customHeight="1">
      <c r="A6" s="294" t="s">
        <v>447</v>
      </c>
      <c r="B6" s="294"/>
      <c r="C6" s="294"/>
      <c r="D6" s="294"/>
      <c r="E6" s="95"/>
      <c r="F6" s="37"/>
      <c r="G6" s="37"/>
      <c r="H6" s="37"/>
      <c r="I6" s="37"/>
      <c r="J6" s="37"/>
      <c r="K6" s="37"/>
      <c r="L6" s="37"/>
      <c r="M6" s="37"/>
      <c r="N6" s="37"/>
      <c r="O6" s="65"/>
      <c r="P6" s="132"/>
    </row>
    <row r="7" spans="1:19" ht="22.5" customHeight="1">
      <c r="A7" s="19">
        <v>1</v>
      </c>
      <c r="B7" s="151">
        <v>90</v>
      </c>
      <c r="C7" s="208" t="s">
        <v>182</v>
      </c>
      <c r="D7" s="223" t="s">
        <v>502</v>
      </c>
      <c r="E7" s="263" t="s">
        <v>334</v>
      </c>
      <c r="F7" s="224">
        <v>0.003425925925925926</v>
      </c>
      <c r="G7" s="203"/>
      <c r="H7" s="203"/>
      <c r="I7" s="203"/>
      <c r="J7" s="203"/>
      <c r="K7" s="203"/>
      <c r="L7" s="203">
        <v>10</v>
      </c>
      <c r="M7" s="204">
        <f aca="true" t="shared" si="0" ref="M7:M13">L7*$L$4</f>
        <v>0.0017361111111111112</v>
      </c>
      <c r="N7" s="204">
        <f aca="true" t="shared" si="1" ref="N7:N13">F7+M7</f>
        <v>0.005162037037037037</v>
      </c>
      <c r="O7" s="205">
        <v>1</v>
      </c>
      <c r="P7" s="274">
        <v>1</v>
      </c>
      <c r="Q7" s="198">
        <v>3</v>
      </c>
      <c r="R7" s="8">
        <v>154</v>
      </c>
      <c r="S7" s="8">
        <v>100</v>
      </c>
    </row>
    <row r="8" spans="1:19" ht="22.5" customHeight="1">
      <c r="A8" s="19">
        <v>2</v>
      </c>
      <c r="B8" s="151">
        <v>87</v>
      </c>
      <c r="C8" s="208" t="s">
        <v>469</v>
      </c>
      <c r="D8" s="223" t="s">
        <v>503</v>
      </c>
      <c r="E8" s="264" t="s">
        <v>335</v>
      </c>
      <c r="F8" s="224">
        <v>0.006018518518518518</v>
      </c>
      <c r="G8" s="203"/>
      <c r="H8" s="203"/>
      <c r="I8" s="203"/>
      <c r="J8" s="203"/>
      <c r="K8" s="203"/>
      <c r="L8" s="203">
        <v>3</v>
      </c>
      <c r="M8" s="204">
        <f t="shared" si="0"/>
        <v>0.0005208333333333333</v>
      </c>
      <c r="N8" s="204">
        <f t="shared" si="1"/>
        <v>0.006539351851851851</v>
      </c>
      <c r="O8" s="205">
        <v>2</v>
      </c>
      <c r="P8" s="205"/>
      <c r="Q8" s="198" t="s">
        <v>333</v>
      </c>
      <c r="R8" s="111">
        <f>$R$7*S8/$S$7</f>
        <v>180.18</v>
      </c>
      <c r="S8" s="8">
        <v>117</v>
      </c>
    </row>
    <row r="9" spans="1:19" ht="22.5" customHeight="1">
      <c r="A9" s="19">
        <v>3</v>
      </c>
      <c r="B9" s="151">
        <v>23</v>
      </c>
      <c r="C9" s="208" t="s">
        <v>475</v>
      </c>
      <c r="D9" s="223" t="s">
        <v>287</v>
      </c>
      <c r="E9" s="262" t="s">
        <v>336</v>
      </c>
      <c r="F9" s="224">
        <v>0.006030092592592593</v>
      </c>
      <c r="G9" s="203"/>
      <c r="H9" s="203"/>
      <c r="I9" s="203"/>
      <c r="J9" s="203"/>
      <c r="K9" s="203"/>
      <c r="L9" s="203">
        <v>3</v>
      </c>
      <c r="M9" s="204">
        <f t="shared" si="0"/>
        <v>0.0005208333333333333</v>
      </c>
      <c r="N9" s="204">
        <f t="shared" si="1"/>
        <v>0.006550925925925926</v>
      </c>
      <c r="O9" s="205">
        <v>3</v>
      </c>
      <c r="P9" s="205"/>
      <c r="Q9" s="206"/>
      <c r="R9" s="111">
        <f>$R$7*S9/$S$7</f>
        <v>203.28</v>
      </c>
      <c r="S9" s="8">
        <v>132</v>
      </c>
    </row>
    <row r="10" spans="1:17" ht="22.5" customHeight="1">
      <c r="A10" s="19">
        <v>4</v>
      </c>
      <c r="B10" s="151">
        <v>64</v>
      </c>
      <c r="C10" s="141" t="s">
        <v>468</v>
      </c>
      <c r="D10" s="223" t="s">
        <v>494</v>
      </c>
      <c r="E10" s="262" t="s">
        <v>336</v>
      </c>
      <c r="F10" s="224">
        <v>0.007418981481481481</v>
      </c>
      <c r="G10" s="203"/>
      <c r="H10" s="203"/>
      <c r="I10" s="203"/>
      <c r="J10" s="203"/>
      <c r="K10" s="203"/>
      <c r="L10" s="203">
        <f>SUBTOTAL(9,G10:K10)</f>
        <v>0</v>
      </c>
      <c r="M10" s="204">
        <f t="shared" si="0"/>
        <v>0</v>
      </c>
      <c r="N10" s="204">
        <f t="shared" si="1"/>
        <v>0.007418981481481481</v>
      </c>
      <c r="O10" s="205">
        <v>4</v>
      </c>
      <c r="P10" s="205"/>
      <c r="Q10" s="206"/>
    </row>
    <row r="11" spans="1:17" ht="22.5" customHeight="1">
      <c r="A11" s="19">
        <v>5</v>
      </c>
      <c r="B11" s="151">
        <v>20</v>
      </c>
      <c r="C11" s="208" t="s">
        <v>460</v>
      </c>
      <c r="D11" s="223" t="s">
        <v>504</v>
      </c>
      <c r="E11" s="262" t="s">
        <v>336</v>
      </c>
      <c r="F11" s="224">
        <v>0.0060648148148148145</v>
      </c>
      <c r="G11" s="203"/>
      <c r="H11" s="203"/>
      <c r="I11" s="203"/>
      <c r="J11" s="203"/>
      <c r="K11" s="203"/>
      <c r="L11" s="203">
        <v>13</v>
      </c>
      <c r="M11" s="204">
        <f t="shared" si="0"/>
        <v>0.0022569444444444447</v>
      </c>
      <c r="N11" s="204">
        <f t="shared" si="1"/>
        <v>0.00832175925925926</v>
      </c>
      <c r="O11" s="205">
        <v>5</v>
      </c>
      <c r="P11" s="205"/>
      <c r="Q11" s="206"/>
    </row>
    <row r="12" spans="1:17" ht="22.5" customHeight="1">
      <c r="A12" s="19">
        <v>6</v>
      </c>
      <c r="B12" s="151">
        <v>46</v>
      </c>
      <c r="C12" s="208" t="s">
        <v>289</v>
      </c>
      <c r="D12" s="223" t="s">
        <v>489</v>
      </c>
      <c r="E12" s="262" t="s">
        <v>336</v>
      </c>
      <c r="F12" s="224">
        <v>0.007673611111111111</v>
      </c>
      <c r="G12" s="203"/>
      <c r="H12" s="203"/>
      <c r="I12" s="203"/>
      <c r="J12" s="203"/>
      <c r="K12" s="203"/>
      <c r="L12" s="203">
        <v>21</v>
      </c>
      <c r="M12" s="204">
        <f t="shared" si="0"/>
        <v>0.0036458333333333334</v>
      </c>
      <c r="N12" s="204">
        <f t="shared" si="1"/>
        <v>0.011319444444444444</v>
      </c>
      <c r="O12" s="205">
        <v>6</v>
      </c>
      <c r="P12" s="205"/>
      <c r="Q12" s="206"/>
    </row>
    <row r="13" spans="1:17" ht="22.5" customHeight="1">
      <c r="A13" s="19">
        <v>7</v>
      </c>
      <c r="B13" s="139">
        <v>53</v>
      </c>
      <c r="C13" s="140" t="s">
        <v>288</v>
      </c>
      <c r="D13" s="167" t="s">
        <v>495</v>
      </c>
      <c r="E13" s="262" t="s">
        <v>336</v>
      </c>
      <c r="F13" s="169">
        <v>0.01528935185185185</v>
      </c>
      <c r="G13" s="131"/>
      <c r="H13" s="131"/>
      <c r="I13" s="131"/>
      <c r="J13" s="131"/>
      <c r="K13" s="131"/>
      <c r="L13" s="131">
        <v>6</v>
      </c>
      <c r="M13" s="153">
        <f t="shared" si="0"/>
        <v>0.0010416666666666667</v>
      </c>
      <c r="N13" s="153">
        <f t="shared" si="1"/>
        <v>0.01633101851851852</v>
      </c>
      <c r="O13" s="17">
        <v>7</v>
      </c>
      <c r="P13" s="17"/>
      <c r="Q13" s="18"/>
    </row>
    <row r="14" spans="1:16" ht="18" customHeight="1" hidden="1">
      <c r="A14" s="30"/>
      <c r="B14" s="30"/>
      <c r="C14" s="118" t="s">
        <v>154</v>
      </c>
      <c r="D14" s="118"/>
      <c r="E14" s="119"/>
      <c r="F14" s="66"/>
      <c r="G14" s="66"/>
      <c r="H14" s="66"/>
      <c r="I14" s="66"/>
      <c r="J14" s="66"/>
      <c r="K14" s="66"/>
      <c r="L14" s="66"/>
      <c r="M14" s="66"/>
      <c r="N14" s="66"/>
      <c r="O14" s="67"/>
      <c r="P14" s="25"/>
    </row>
    <row r="15" spans="3:16" ht="15.75" hidden="1">
      <c r="C15" s="120" t="s">
        <v>72</v>
      </c>
      <c r="D15" s="121" t="s">
        <v>157</v>
      </c>
      <c r="E15" s="123">
        <v>0.0020833333333333333</v>
      </c>
      <c r="P15" s="25"/>
    </row>
    <row r="16" spans="3:16" ht="15.75" hidden="1">
      <c r="C16" s="120" t="s">
        <v>69</v>
      </c>
      <c r="D16" s="121" t="s">
        <v>158</v>
      </c>
      <c r="E16" s="123">
        <v>0.002349537037037037</v>
      </c>
      <c r="P16" s="25"/>
    </row>
    <row r="17" spans="1:16" ht="20.25" customHeight="1" hidden="1">
      <c r="A17" s="107">
        <v>17</v>
      </c>
      <c r="B17" s="30"/>
      <c r="C17" s="124" t="s">
        <v>153</v>
      </c>
      <c r="D17" s="26"/>
      <c r="E17" s="97"/>
      <c r="F17" s="66"/>
      <c r="G17" s="66"/>
      <c r="H17" s="66"/>
      <c r="I17" s="66"/>
      <c r="J17" s="66"/>
      <c r="K17" s="66"/>
      <c r="L17" s="66"/>
      <c r="M17" s="66"/>
      <c r="N17" s="153"/>
      <c r="O17" s="67"/>
      <c r="P17" s="25"/>
    </row>
    <row r="18" spans="1:16" ht="20.25" customHeight="1">
      <c r="A18" s="185"/>
      <c r="B18" s="30"/>
      <c r="C18" s="124"/>
      <c r="D18" s="193" t="s">
        <v>332</v>
      </c>
      <c r="E18" s="97"/>
      <c r="F18" s="66"/>
      <c r="G18" s="66"/>
      <c r="H18" s="66"/>
      <c r="I18" s="66"/>
      <c r="J18" s="66"/>
      <c r="K18" s="66"/>
      <c r="L18" s="66"/>
      <c r="M18" s="66"/>
      <c r="N18" s="190"/>
      <c r="O18" s="67"/>
      <c r="P18" s="25"/>
    </row>
    <row r="19" spans="1:19" ht="16.5" customHeight="1">
      <c r="A19" s="185"/>
      <c r="B19" s="30"/>
      <c r="C19" s="124"/>
      <c r="D19" s="26"/>
      <c r="E19" s="196" t="s">
        <v>322</v>
      </c>
      <c r="M19" s="66"/>
      <c r="N19" s="211">
        <v>1.08</v>
      </c>
      <c r="O19" s="66">
        <f>N19*$N$7</f>
        <v>0.005575</v>
      </c>
      <c r="P19" s="66"/>
      <c r="Q19" s="66"/>
      <c r="R19" s="66"/>
      <c r="S19" s="66"/>
    </row>
    <row r="20" spans="1:19" ht="16.5" customHeight="1">
      <c r="A20" s="185"/>
      <c r="B20" s="30"/>
      <c r="C20" s="124"/>
      <c r="D20" s="26"/>
      <c r="E20" s="196" t="s">
        <v>321</v>
      </c>
      <c r="M20" s="66"/>
      <c r="N20" s="211">
        <v>1.2</v>
      </c>
      <c r="O20" s="66">
        <f>N20*$N$7</f>
        <v>0.006194444444444444</v>
      </c>
      <c r="P20" s="66"/>
      <c r="Q20" s="66"/>
      <c r="R20" s="66"/>
      <c r="S20" s="66"/>
    </row>
    <row r="21" spans="1:16" ht="24.75" customHeight="1">
      <c r="A21" s="294" t="s">
        <v>446</v>
      </c>
      <c r="B21" s="294"/>
      <c r="C21" s="294"/>
      <c r="D21" s="294"/>
      <c r="E21" s="96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</row>
    <row r="22" spans="1:17" ht="21.75" customHeight="1">
      <c r="A22" s="19">
        <v>1</v>
      </c>
      <c r="B22" s="139">
        <v>9</v>
      </c>
      <c r="C22" s="133" t="s">
        <v>467</v>
      </c>
      <c r="D22" s="167" t="s">
        <v>477</v>
      </c>
      <c r="E22" s="262" t="s">
        <v>337</v>
      </c>
      <c r="F22" s="169">
        <v>0.008078703703703704</v>
      </c>
      <c r="G22" s="131">
        <v>3</v>
      </c>
      <c r="H22" s="131"/>
      <c r="I22" s="131"/>
      <c r="J22" s="131">
        <v>6</v>
      </c>
      <c r="K22" s="131">
        <v>10</v>
      </c>
      <c r="L22" s="131">
        <f>SUBTOTAL(9,G22:K22)</f>
        <v>19</v>
      </c>
      <c r="M22" s="153">
        <f>L22*$L$4</f>
        <v>0.003298611111111111</v>
      </c>
      <c r="N22" s="153">
        <f>F22+M22</f>
        <v>0.011377314814814816</v>
      </c>
      <c r="O22" s="17">
        <v>1</v>
      </c>
      <c r="P22" s="14"/>
      <c r="Q22" s="18"/>
    </row>
    <row r="23" spans="1:19" ht="21.75" customHeight="1">
      <c r="A23" s="19">
        <v>2</v>
      </c>
      <c r="B23" s="139">
        <v>66</v>
      </c>
      <c r="C23" s="140" t="s">
        <v>470</v>
      </c>
      <c r="D23" s="167" t="s">
        <v>339</v>
      </c>
      <c r="E23" s="262" t="s">
        <v>338</v>
      </c>
      <c r="F23" s="169">
        <v>0.011435185185185185</v>
      </c>
      <c r="G23" s="131">
        <v>3</v>
      </c>
      <c r="H23" s="14"/>
      <c r="I23" s="131"/>
      <c r="J23" s="131">
        <v>3</v>
      </c>
      <c r="K23" s="131">
        <v>10</v>
      </c>
      <c r="L23" s="131">
        <f>SUBTOTAL(9,G23:K23)</f>
        <v>16</v>
      </c>
      <c r="M23" s="153">
        <f>L23*$L$4</f>
        <v>0.002777777777777778</v>
      </c>
      <c r="N23" s="153">
        <f>F23+M23</f>
        <v>0.014212962962962964</v>
      </c>
      <c r="O23" s="17">
        <v>2</v>
      </c>
      <c r="P23" s="17"/>
      <c r="Q23" s="18"/>
      <c r="R23" s="8">
        <v>242</v>
      </c>
      <c r="S23" s="8">
        <v>100</v>
      </c>
    </row>
    <row r="24" spans="1:19" ht="21.75" customHeight="1">
      <c r="A24" s="19">
        <v>3</v>
      </c>
      <c r="B24" s="139">
        <v>36</v>
      </c>
      <c r="C24" s="140" t="s">
        <v>84</v>
      </c>
      <c r="D24" s="167" t="s">
        <v>487</v>
      </c>
      <c r="E24" s="262" t="s">
        <v>336</v>
      </c>
      <c r="F24" s="169">
        <v>0.010833333333333334</v>
      </c>
      <c r="G24" s="131">
        <v>4</v>
      </c>
      <c r="H24" s="131">
        <v>1</v>
      </c>
      <c r="I24" s="131"/>
      <c r="J24" s="131"/>
      <c r="K24" s="131">
        <v>16</v>
      </c>
      <c r="L24" s="131">
        <f>SUBTOTAL(9,G24:K24)</f>
        <v>21</v>
      </c>
      <c r="M24" s="153">
        <f>L24*$L$4</f>
        <v>0.0036458333333333334</v>
      </c>
      <c r="N24" s="153">
        <f>F24+M24</f>
        <v>0.014479166666666668</v>
      </c>
      <c r="O24" s="17">
        <v>3</v>
      </c>
      <c r="P24" s="17"/>
      <c r="Q24" s="18"/>
      <c r="R24" s="111">
        <f>$R$23*S24/$S$7</f>
        <v>254.1</v>
      </c>
      <c r="S24" s="8">
        <v>105</v>
      </c>
    </row>
    <row r="25" spans="1:19" ht="22.5" customHeight="1">
      <c r="A25" s="19">
        <v>4</v>
      </c>
      <c r="B25" s="139">
        <v>73</v>
      </c>
      <c r="C25" s="140" t="s">
        <v>474</v>
      </c>
      <c r="D25" s="167" t="s">
        <v>291</v>
      </c>
      <c r="E25" s="262" t="s">
        <v>336</v>
      </c>
      <c r="F25" s="169">
        <v>0.012268518518518519</v>
      </c>
      <c r="G25" s="131"/>
      <c r="H25" s="131"/>
      <c r="I25" s="131"/>
      <c r="J25" s="131"/>
      <c r="K25" s="131">
        <v>24</v>
      </c>
      <c r="L25" s="131">
        <f>SUBTOTAL(9,G25:K25)</f>
        <v>24</v>
      </c>
      <c r="M25" s="153">
        <f>L25*$L$4</f>
        <v>0.004166666666666667</v>
      </c>
      <c r="N25" s="153">
        <f>F25+M25</f>
        <v>0.016435185185185185</v>
      </c>
      <c r="O25" s="17">
        <v>4</v>
      </c>
      <c r="P25" s="17"/>
      <c r="Q25" s="18"/>
      <c r="R25" s="111">
        <f>$R$23*S25/$S$7</f>
        <v>326.7</v>
      </c>
      <c r="S25" s="8">
        <v>135</v>
      </c>
    </row>
    <row r="26" spans="1:19" ht="21.75" customHeight="1">
      <c r="A26" s="19">
        <v>5</v>
      </c>
      <c r="B26" s="139">
        <v>37</v>
      </c>
      <c r="C26" s="140" t="s">
        <v>286</v>
      </c>
      <c r="D26" s="167" t="s">
        <v>493</v>
      </c>
      <c r="E26" s="262" t="s">
        <v>336</v>
      </c>
      <c r="F26" s="169">
        <v>0.013981481481481482</v>
      </c>
      <c r="G26" s="131">
        <v>1</v>
      </c>
      <c r="H26" s="131">
        <v>1</v>
      </c>
      <c r="I26" s="131"/>
      <c r="J26" s="131">
        <v>3</v>
      </c>
      <c r="K26" s="131">
        <v>34</v>
      </c>
      <c r="L26" s="131">
        <f>SUBTOTAL(9,G26:K26)</f>
        <v>39</v>
      </c>
      <c r="M26" s="153">
        <f>L26*$L$4</f>
        <v>0.0067708333333333336</v>
      </c>
      <c r="N26" s="153">
        <f>F26+M26</f>
        <v>0.020752314814814814</v>
      </c>
      <c r="O26" s="17">
        <v>5</v>
      </c>
      <c r="P26" s="17"/>
      <c r="Q26" s="18"/>
      <c r="R26" s="111">
        <f>$R$23*S26/$S$7</f>
        <v>372.68</v>
      </c>
      <c r="S26" s="8">
        <v>154</v>
      </c>
    </row>
    <row r="27" spans="1:16" ht="21.75" customHeight="1" hidden="1">
      <c r="A27" s="19">
        <v>21</v>
      </c>
      <c r="B27" s="30"/>
      <c r="C27" s="118" t="s">
        <v>155</v>
      </c>
      <c r="D27" s="118"/>
      <c r="E27" s="119"/>
      <c r="F27" s="66"/>
      <c r="G27" s="66"/>
      <c r="H27" s="66"/>
      <c r="I27" s="66"/>
      <c r="J27" s="66"/>
      <c r="K27" s="66"/>
      <c r="L27" s="66"/>
      <c r="M27" s="66"/>
      <c r="N27" s="66"/>
      <c r="O27" s="17">
        <v>6</v>
      </c>
      <c r="P27" s="67"/>
    </row>
    <row r="28" spans="1:16" ht="15.75" customHeight="1" hidden="1">
      <c r="A28" s="19">
        <v>22</v>
      </c>
      <c r="B28" s="30"/>
      <c r="C28" s="118">
        <v>2</v>
      </c>
      <c r="D28" s="119" t="s">
        <v>159</v>
      </c>
      <c r="E28" s="125">
        <v>0.002939814814814815</v>
      </c>
      <c r="F28" s="66"/>
      <c r="G28" s="66"/>
      <c r="H28" s="66"/>
      <c r="I28" s="66"/>
      <c r="J28" s="66"/>
      <c r="K28" s="66"/>
      <c r="L28" s="66"/>
      <c r="M28" s="66"/>
      <c r="N28" s="66"/>
      <c r="O28" s="17">
        <v>7</v>
      </c>
      <c r="P28" s="67"/>
    </row>
    <row r="29" spans="1:15" ht="15.75" hidden="1">
      <c r="A29" s="19">
        <v>23</v>
      </c>
      <c r="C29" s="120" t="s">
        <v>72</v>
      </c>
      <c r="D29" s="121" t="s">
        <v>160</v>
      </c>
      <c r="E29" s="126">
        <v>0.0037731481481481483</v>
      </c>
      <c r="O29" s="17">
        <v>8</v>
      </c>
    </row>
    <row r="30" spans="1:15" ht="15.75" hidden="1">
      <c r="A30" s="19">
        <v>24</v>
      </c>
      <c r="C30" s="120" t="s">
        <v>69</v>
      </c>
      <c r="D30" s="121" t="s">
        <v>161</v>
      </c>
      <c r="E30" s="126">
        <v>0.0043055555555555555</v>
      </c>
      <c r="O30" s="17">
        <v>9</v>
      </c>
    </row>
    <row r="31" spans="1:16" ht="21" customHeight="1" hidden="1">
      <c r="A31" s="30"/>
      <c r="B31" s="30"/>
      <c r="C31" s="118" t="s">
        <v>156</v>
      </c>
      <c r="D31" s="118"/>
      <c r="E31" s="119"/>
      <c r="F31" s="68"/>
      <c r="G31" s="68"/>
      <c r="H31" s="68"/>
      <c r="I31" s="68"/>
      <c r="J31" s="68"/>
      <c r="K31" s="68"/>
      <c r="L31" s="68"/>
      <c r="M31" s="68"/>
      <c r="N31" s="68"/>
      <c r="O31" s="17">
        <v>10</v>
      </c>
      <c r="P31" s="67"/>
    </row>
    <row r="32" spans="1:16" ht="15.75" customHeight="1" hidden="1">
      <c r="A32" s="30"/>
      <c r="B32" s="30"/>
      <c r="C32" s="118">
        <v>2</v>
      </c>
      <c r="D32" s="119" t="s">
        <v>163</v>
      </c>
      <c r="E32" s="125">
        <v>0.0024537037037037036</v>
      </c>
      <c r="F32" s="68"/>
      <c r="G32" s="68"/>
      <c r="H32" s="68"/>
      <c r="I32" s="68"/>
      <c r="J32" s="68"/>
      <c r="K32" s="68"/>
      <c r="L32" s="68"/>
      <c r="M32" s="68"/>
      <c r="N32" s="68"/>
      <c r="O32" s="17">
        <v>11</v>
      </c>
      <c r="P32" s="67"/>
    </row>
    <row r="33" spans="3:15" ht="15.75" hidden="1">
      <c r="C33" s="120" t="s">
        <v>72</v>
      </c>
      <c r="D33" s="121" t="s">
        <v>73</v>
      </c>
      <c r="E33" s="126">
        <v>0.003136574074074074</v>
      </c>
      <c r="O33" s="17">
        <v>12</v>
      </c>
    </row>
    <row r="34" spans="3:15" ht="15.75" hidden="1">
      <c r="C34" s="120" t="s">
        <v>69</v>
      </c>
      <c r="D34" s="121" t="s">
        <v>162</v>
      </c>
      <c r="E34" s="126">
        <v>0.003599537037037037</v>
      </c>
      <c r="O34" s="17">
        <v>13</v>
      </c>
    </row>
    <row r="35" spans="3:15" ht="19.5" customHeight="1">
      <c r="C35" s="120"/>
      <c r="D35" s="24" t="s">
        <v>153</v>
      </c>
      <c r="E35" s="126"/>
      <c r="O35" s="67"/>
    </row>
    <row r="36" spans="1:16" ht="32.25" customHeight="1">
      <c r="A36" s="294" t="s">
        <v>436</v>
      </c>
      <c r="B36" s="294"/>
      <c r="C36" s="294"/>
      <c r="D36" s="294"/>
      <c r="E36" s="97"/>
      <c r="F36" s="68"/>
      <c r="G36" s="68"/>
      <c r="H36" s="68"/>
      <c r="I36" s="68"/>
      <c r="J36" s="68"/>
      <c r="K36" s="68"/>
      <c r="L36" s="68"/>
      <c r="M36" s="68"/>
      <c r="N36" s="68"/>
      <c r="O36" s="67"/>
      <c r="P36" s="67"/>
    </row>
    <row r="37" spans="1:17" ht="22.5" customHeight="1">
      <c r="A37" s="19">
        <v>1</v>
      </c>
      <c r="B37" s="151">
        <v>75</v>
      </c>
      <c r="C37" s="208" t="s">
        <v>472</v>
      </c>
      <c r="D37" s="223" t="s">
        <v>482</v>
      </c>
      <c r="E37" s="262" t="s">
        <v>448</v>
      </c>
      <c r="F37" s="224">
        <v>0.006273148148148148</v>
      </c>
      <c r="G37" s="203"/>
      <c r="H37" s="203"/>
      <c r="I37" s="203"/>
      <c r="J37" s="203"/>
      <c r="K37" s="203"/>
      <c r="L37" s="203">
        <f aca="true" t="shared" si="2" ref="L37:L43">SUBTOTAL(9,G37:K37)</f>
        <v>0</v>
      </c>
      <c r="M37" s="204">
        <f aca="true" t="shared" si="3" ref="M37:M52">L37*$L$4</f>
        <v>0</v>
      </c>
      <c r="N37" s="204">
        <f aca="true" t="shared" si="4" ref="N37:N52">F37+M37</f>
        <v>0.006273148148148148</v>
      </c>
      <c r="O37" s="205">
        <v>1</v>
      </c>
      <c r="P37" s="274">
        <v>1</v>
      </c>
      <c r="Q37" s="198">
        <v>2</v>
      </c>
    </row>
    <row r="38" spans="1:17" ht="22.5" customHeight="1">
      <c r="A38" s="19">
        <v>2</v>
      </c>
      <c r="B38" s="151">
        <v>48</v>
      </c>
      <c r="C38" s="208" t="s">
        <v>465</v>
      </c>
      <c r="D38" s="223" t="s">
        <v>479</v>
      </c>
      <c r="E38" s="262" t="s">
        <v>340</v>
      </c>
      <c r="F38" s="224">
        <v>0.006516203703703704</v>
      </c>
      <c r="G38" s="203"/>
      <c r="H38" s="203"/>
      <c r="I38" s="203"/>
      <c r="J38" s="203"/>
      <c r="K38" s="203"/>
      <c r="L38" s="203">
        <f t="shared" si="2"/>
        <v>0</v>
      </c>
      <c r="M38" s="204">
        <f t="shared" si="3"/>
        <v>0</v>
      </c>
      <c r="N38" s="204">
        <f t="shared" si="4"/>
        <v>0.006516203703703704</v>
      </c>
      <c r="O38" s="205">
        <v>2</v>
      </c>
      <c r="P38" s="274">
        <f>N38*$P$37/$N$37</f>
        <v>1.0387453874538746</v>
      </c>
      <c r="Q38" s="198">
        <v>2</v>
      </c>
    </row>
    <row r="39" spans="1:17" ht="22.5" customHeight="1">
      <c r="A39" s="19">
        <v>3</v>
      </c>
      <c r="B39" s="151">
        <v>78</v>
      </c>
      <c r="C39" s="208" t="s">
        <v>67</v>
      </c>
      <c r="D39" s="223" t="s">
        <v>478</v>
      </c>
      <c r="E39" s="262" t="s">
        <v>341</v>
      </c>
      <c r="F39" s="224">
        <v>0.0066782407407407415</v>
      </c>
      <c r="G39" s="203"/>
      <c r="H39" s="203"/>
      <c r="I39" s="203"/>
      <c r="J39" s="203"/>
      <c r="K39" s="203"/>
      <c r="L39" s="203">
        <f t="shared" si="2"/>
        <v>0</v>
      </c>
      <c r="M39" s="204">
        <f t="shared" si="3"/>
        <v>0</v>
      </c>
      <c r="N39" s="204">
        <f t="shared" si="4"/>
        <v>0.0066782407407407415</v>
      </c>
      <c r="O39" s="205">
        <v>3</v>
      </c>
      <c r="P39" s="274">
        <f aca="true" t="shared" si="5" ref="P39:P45">N39*$P$37/$N$37</f>
        <v>1.0645756457564577</v>
      </c>
      <c r="Q39" s="198">
        <v>2</v>
      </c>
    </row>
    <row r="40" spans="1:17" s="22" customFormat="1" ht="22.5" customHeight="1">
      <c r="A40" s="19">
        <v>4</v>
      </c>
      <c r="B40" s="151">
        <v>79</v>
      </c>
      <c r="C40" s="208" t="s">
        <v>463</v>
      </c>
      <c r="D40" s="223" t="s">
        <v>499</v>
      </c>
      <c r="E40" s="262" t="s">
        <v>342</v>
      </c>
      <c r="F40" s="224">
        <v>0.007523148148148148</v>
      </c>
      <c r="G40" s="203"/>
      <c r="H40" s="203"/>
      <c r="I40" s="203"/>
      <c r="J40" s="203"/>
      <c r="K40" s="203">
        <v>3</v>
      </c>
      <c r="L40" s="203">
        <f t="shared" si="2"/>
        <v>3</v>
      </c>
      <c r="M40" s="204">
        <f t="shared" si="3"/>
        <v>0.0005208333333333333</v>
      </c>
      <c r="N40" s="204">
        <f t="shared" si="4"/>
        <v>0.008043981481481482</v>
      </c>
      <c r="O40" s="205">
        <v>4</v>
      </c>
      <c r="P40" s="274">
        <f t="shared" si="5"/>
        <v>1.2822878228782288</v>
      </c>
      <c r="Q40" s="198">
        <v>3</v>
      </c>
    </row>
    <row r="41" spans="1:17" s="22" customFormat="1" ht="22.5" customHeight="1">
      <c r="A41" s="19">
        <v>5</v>
      </c>
      <c r="B41" s="151">
        <v>83</v>
      </c>
      <c r="C41" s="208" t="s">
        <v>473</v>
      </c>
      <c r="D41" s="223" t="s">
        <v>481</v>
      </c>
      <c r="E41" s="262" t="s">
        <v>449</v>
      </c>
      <c r="F41" s="224">
        <v>0.008344907407407409</v>
      </c>
      <c r="G41" s="203"/>
      <c r="H41" s="203"/>
      <c r="I41" s="203"/>
      <c r="J41" s="203"/>
      <c r="K41" s="203"/>
      <c r="L41" s="203">
        <f t="shared" si="2"/>
        <v>0</v>
      </c>
      <c r="M41" s="204">
        <f t="shared" si="3"/>
        <v>0</v>
      </c>
      <c r="N41" s="204">
        <f t="shared" si="4"/>
        <v>0.008344907407407409</v>
      </c>
      <c r="O41" s="205">
        <v>5</v>
      </c>
      <c r="P41" s="274">
        <f t="shared" si="5"/>
        <v>1.330258302583026</v>
      </c>
      <c r="Q41" s="198">
        <v>3</v>
      </c>
    </row>
    <row r="42" spans="1:17" s="22" customFormat="1" ht="22.5" customHeight="1">
      <c r="A42" s="19">
        <v>6</v>
      </c>
      <c r="B42" s="151">
        <v>80</v>
      </c>
      <c r="C42" s="218" t="s">
        <v>33</v>
      </c>
      <c r="D42" s="223" t="s">
        <v>480</v>
      </c>
      <c r="E42" s="262" t="s">
        <v>343</v>
      </c>
      <c r="F42" s="224">
        <v>0.00633101851851852</v>
      </c>
      <c r="G42" s="203"/>
      <c r="H42" s="203"/>
      <c r="I42" s="203"/>
      <c r="J42" s="203"/>
      <c r="K42" s="203">
        <v>13</v>
      </c>
      <c r="L42" s="203">
        <f t="shared" si="2"/>
        <v>13</v>
      </c>
      <c r="M42" s="204">
        <f t="shared" si="3"/>
        <v>0.0022569444444444447</v>
      </c>
      <c r="N42" s="204">
        <f t="shared" si="4"/>
        <v>0.008587962962962964</v>
      </c>
      <c r="O42" s="205">
        <v>6</v>
      </c>
      <c r="P42" s="274">
        <f t="shared" si="5"/>
        <v>1.3690036900369005</v>
      </c>
      <c r="Q42" s="198">
        <v>3</v>
      </c>
    </row>
    <row r="43" spans="1:17" s="22" customFormat="1" ht="22.5" customHeight="1">
      <c r="A43" s="15">
        <v>7</v>
      </c>
      <c r="B43" s="139">
        <v>69</v>
      </c>
      <c r="C43" s="133" t="s">
        <v>464</v>
      </c>
      <c r="D43" s="167" t="s">
        <v>281</v>
      </c>
      <c r="E43" s="262" t="s">
        <v>450</v>
      </c>
      <c r="F43" s="169">
        <v>0.006886574074074074</v>
      </c>
      <c r="G43" s="131"/>
      <c r="H43" s="131"/>
      <c r="I43" s="131">
        <v>3</v>
      </c>
      <c r="J43" s="131"/>
      <c r="K43" s="131">
        <v>10</v>
      </c>
      <c r="L43" s="131">
        <f t="shared" si="2"/>
        <v>13</v>
      </c>
      <c r="M43" s="153">
        <f t="shared" si="3"/>
        <v>0.0022569444444444447</v>
      </c>
      <c r="N43" s="153">
        <f t="shared" si="4"/>
        <v>0.009143518518518518</v>
      </c>
      <c r="O43" s="17">
        <v>7</v>
      </c>
      <c r="P43" s="274">
        <f t="shared" si="5"/>
        <v>1.4575645756457563</v>
      </c>
      <c r="Q43" s="198">
        <v>3</v>
      </c>
    </row>
    <row r="44" spans="1:17" s="22" customFormat="1" ht="22.5" customHeight="1">
      <c r="A44" s="15">
        <v>8</v>
      </c>
      <c r="B44" s="30"/>
      <c r="C44" s="140" t="s">
        <v>31</v>
      </c>
      <c r="D44" s="167" t="s">
        <v>483</v>
      </c>
      <c r="E44" s="262" t="s">
        <v>451</v>
      </c>
      <c r="F44" s="169">
        <v>0.009907407407407408</v>
      </c>
      <c r="G44" s="168"/>
      <c r="H44" s="168"/>
      <c r="I44" s="168"/>
      <c r="J44" s="168"/>
      <c r="K44" s="168"/>
      <c r="L44" s="168"/>
      <c r="M44" s="153">
        <f t="shared" si="3"/>
        <v>0</v>
      </c>
      <c r="N44" s="153">
        <f t="shared" si="4"/>
        <v>0.009907407407407408</v>
      </c>
      <c r="O44" s="17">
        <v>8</v>
      </c>
      <c r="P44" s="274">
        <f t="shared" si="5"/>
        <v>1.5793357933579337</v>
      </c>
      <c r="Q44" s="19" t="s">
        <v>69</v>
      </c>
    </row>
    <row r="45" spans="1:19" s="22" customFormat="1" ht="22.5" customHeight="1">
      <c r="A45" s="15">
        <v>9</v>
      </c>
      <c r="B45" s="115">
        <v>93</v>
      </c>
      <c r="C45" s="140" t="s">
        <v>462</v>
      </c>
      <c r="D45" s="167" t="s">
        <v>284</v>
      </c>
      <c r="E45" s="262" t="s">
        <v>452</v>
      </c>
      <c r="F45" s="169">
        <v>0.009988425925925927</v>
      </c>
      <c r="G45" s="131"/>
      <c r="H45" s="131"/>
      <c r="I45" s="131"/>
      <c r="J45" s="131"/>
      <c r="K45" s="131"/>
      <c r="L45" s="131">
        <f aca="true" t="shared" si="6" ref="L45:L52">SUBTOTAL(9,G45:K45)</f>
        <v>0</v>
      </c>
      <c r="M45" s="153">
        <f t="shared" si="3"/>
        <v>0</v>
      </c>
      <c r="N45" s="153">
        <f t="shared" si="4"/>
        <v>0.009988425925925927</v>
      </c>
      <c r="O45" s="17">
        <v>9</v>
      </c>
      <c r="P45" s="274">
        <f t="shared" si="5"/>
        <v>1.5922509225092252</v>
      </c>
      <c r="Q45" s="19" t="s">
        <v>69</v>
      </c>
      <c r="R45" s="22">
        <v>183</v>
      </c>
      <c r="S45" s="22">
        <v>100</v>
      </c>
    </row>
    <row r="46" spans="1:19" ht="22.5" customHeight="1">
      <c r="A46" s="15">
        <v>10</v>
      </c>
      <c r="B46" s="115">
        <v>95</v>
      </c>
      <c r="C46" s="140" t="s">
        <v>184</v>
      </c>
      <c r="D46" s="167" t="s">
        <v>282</v>
      </c>
      <c r="E46" s="262" t="s">
        <v>336</v>
      </c>
      <c r="F46" s="169">
        <v>0.006296296296296296</v>
      </c>
      <c r="G46" s="131"/>
      <c r="H46" s="131"/>
      <c r="I46" s="131"/>
      <c r="J46" s="131">
        <v>3</v>
      </c>
      <c r="K46" s="131">
        <v>23</v>
      </c>
      <c r="L46" s="131">
        <f t="shared" si="6"/>
        <v>26</v>
      </c>
      <c r="M46" s="153">
        <f t="shared" si="3"/>
        <v>0.004513888888888889</v>
      </c>
      <c r="N46" s="153">
        <f t="shared" si="4"/>
        <v>0.010810185185185187</v>
      </c>
      <c r="O46" s="17">
        <v>10</v>
      </c>
      <c r="P46" s="227"/>
      <c r="Q46" s="198" t="s">
        <v>333</v>
      </c>
      <c r="R46" s="111">
        <f>$R$45*S46/$S$7</f>
        <v>197.64</v>
      </c>
      <c r="S46" s="8">
        <v>108</v>
      </c>
    </row>
    <row r="47" spans="1:19" ht="22.5" customHeight="1">
      <c r="A47" s="15">
        <v>11</v>
      </c>
      <c r="B47" s="115">
        <v>94</v>
      </c>
      <c r="C47" s="140" t="s">
        <v>276</v>
      </c>
      <c r="D47" s="167" t="s">
        <v>292</v>
      </c>
      <c r="E47" s="262" t="s">
        <v>344</v>
      </c>
      <c r="F47" s="169">
        <v>0.009583333333333334</v>
      </c>
      <c r="G47" s="131">
        <v>3</v>
      </c>
      <c r="H47" s="131"/>
      <c r="I47" s="131"/>
      <c r="J47" s="131">
        <v>4</v>
      </c>
      <c r="K47" s="131">
        <v>1</v>
      </c>
      <c r="L47" s="131">
        <f t="shared" si="6"/>
        <v>8</v>
      </c>
      <c r="M47" s="153">
        <f t="shared" si="3"/>
        <v>0.001388888888888889</v>
      </c>
      <c r="N47" s="153">
        <f t="shared" si="4"/>
        <v>0.010972222222222223</v>
      </c>
      <c r="O47" s="17">
        <v>11</v>
      </c>
      <c r="P47" s="227"/>
      <c r="Q47" s="198"/>
      <c r="R47" s="111">
        <f>$R$45*S47/$S$7</f>
        <v>252.54</v>
      </c>
      <c r="S47" s="8">
        <v>138</v>
      </c>
    </row>
    <row r="48" spans="1:19" ht="22.5" customHeight="1">
      <c r="A48" s="15">
        <v>12</v>
      </c>
      <c r="B48" s="115">
        <v>34</v>
      </c>
      <c r="C48" s="140" t="s">
        <v>461</v>
      </c>
      <c r="D48" s="167" t="s">
        <v>500</v>
      </c>
      <c r="E48" s="262" t="s">
        <v>453</v>
      </c>
      <c r="F48" s="169">
        <v>0.006990740740740741</v>
      </c>
      <c r="G48" s="131"/>
      <c r="H48" s="131">
        <v>10</v>
      </c>
      <c r="I48" s="131"/>
      <c r="J48" s="131"/>
      <c r="K48" s="131">
        <v>13</v>
      </c>
      <c r="L48" s="131">
        <f t="shared" si="6"/>
        <v>23</v>
      </c>
      <c r="M48" s="153">
        <f t="shared" si="3"/>
        <v>0.003993055555555556</v>
      </c>
      <c r="N48" s="153">
        <f t="shared" si="4"/>
        <v>0.010983796296296297</v>
      </c>
      <c r="O48" s="17">
        <v>12</v>
      </c>
      <c r="P48" s="227"/>
      <c r="Q48" s="18"/>
      <c r="R48" s="111">
        <f>$R$45*S48/$S$7</f>
        <v>289.14</v>
      </c>
      <c r="S48" s="8">
        <v>158</v>
      </c>
    </row>
    <row r="49" spans="1:17" ht="22.5" customHeight="1">
      <c r="A49" s="15">
        <v>13</v>
      </c>
      <c r="B49" s="139">
        <v>24</v>
      </c>
      <c r="C49" s="140" t="s">
        <v>457</v>
      </c>
      <c r="D49" s="167" t="s">
        <v>293</v>
      </c>
      <c r="E49" s="262" t="s">
        <v>336</v>
      </c>
      <c r="F49" s="169">
        <v>0.01025462962962963</v>
      </c>
      <c r="G49" s="131"/>
      <c r="H49" s="131"/>
      <c r="I49" s="131">
        <v>3</v>
      </c>
      <c r="J49" s="131"/>
      <c r="K49" s="131">
        <v>11</v>
      </c>
      <c r="L49" s="131">
        <f t="shared" si="6"/>
        <v>14</v>
      </c>
      <c r="M49" s="153">
        <f t="shared" si="3"/>
        <v>0.0024305555555555556</v>
      </c>
      <c r="N49" s="153">
        <f t="shared" si="4"/>
        <v>0.012685185185185185</v>
      </c>
      <c r="O49" s="17">
        <v>13</v>
      </c>
      <c r="P49" s="227"/>
      <c r="Q49" s="18"/>
    </row>
    <row r="50" spans="1:17" ht="22.5" customHeight="1">
      <c r="A50" s="15">
        <v>14</v>
      </c>
      <c r="B50" s="139">
        <v>51</v>
      </c>
      <c r="C50" s="208" t="s">
        <v>79</v>
      </c>
      <c r="D50" s="223" t="s">
        <v>501</v>
      </c>
      <c r="E50" s="262" t="s">
        <v>336</v>
      </c>
      <c r="F50" s="169">
        <v>0.009814814814814814</v>
      </c>
      <c r="G50" s="131"/>
      <c r="H50" s="131"/>
      <c r="I50" s="131"/>
      <c r="J50" s="154"/>
      <c r="K50" s="131">
        <v>20</v>
      </c>
      <c r="L50" s="131">
        <f t="shared" si="6"/>
        <v>20</v>
      </c>
      <c r="M50" s="153">
        <f t="shared" si="3"/>
        <v>0.0034722222222222225</v>
      </c>
      <c r="N50" s="153">
        <f t="shared" si="4"/>
        <v>0.013287037037037036</v>
      </c>
      <c r="O50" s="17">
        <v>14</v>
      </c>
      <c r="P50" s="227"/>
      <c r="Q50" s="18"/>
    </row>
    <row r="51" spans="1:17" ht="22.5" customHeight="1">
      <c r="A51" s="15">
        <v>15</v>
      </c>
      <c r="B51" s="139">
        <v>3</v>
      </c>
      <c r="C51" s="140" t="s">
        <v>458</v>
      </c>
      <c r="D51" s="167" t="s">
        <v>294</v>
      </c>
      <c r="E51" s="262" t="s">
        <v>336</v>
      </c>
      <c r="F51" s="169">
        <v>0.008344907407407409</v>
      </c>
      <c r="G51" s="131"/>
      <c r="H51" s="131">
        <v>1</v>
      </c>
      <c r="I51" s="131">
        <v>3</v>
      </c>
      <c r="J51" s="131"/>
      <c r="K51" s="131">
        <v>27</v>
      </c>
      <c r="L51" s="131">
        <f t="shared" si="6"/>
        <v>31</v>
      </c>
      <c r="M51" s="153">
        <f t="shared" si="3"/>
        <v>0.005381944444444444</v>
      </c>
      <c r="N51" s="153">
        <f t="shared" si="4"/>
        <v>0.013726851851851853</v>
      </c>
      <c r="O51" s="17">
        <v>15</v>
      </c>
      <c r="P51" s="227"/>
      <c r="Q51" s="18"/>
    </row>
    <row r="52" spans="1:17" ht="22.5" customHeight="1">
      <c r="A52" s="15">
        <v>16</v>
      </c>
      <c r="B52" s="139">
        <v>67</v>
      </c>
      <c r="C52" s="142" t="s">
        <v>466</v>
      </c>
      <c r="D52" s="167" t="s">
        <v>485</v>
      </c>
      <c r="E52" s="262" t="s">
        <v>454</v>
      </c>
      <c r="F52" s="169">
        <v>0.014606481481481482</v>
      </c>
      <c r="G52" s="131">
        <v>10</v>
      </c>
      <c r="H52" s="131"/>
      <c r="I52" s="131"/>
      <c r="J52" s="131"/>
      <c r="K52" s="131">
        <v>10</v>
      </c>
      <c r="L52" s="131">
        <f t="shared" si="6"/>
        <v>20</v>
      </c>
      <c r="M52" s="153">
        <f t="shared" si="3"/>
        <v>0.0034722222222222225</v>
      </c>
      <c r="N52" s="153">
        <f t="shared" si="4"/>
        <v>0.018078703703703704</v>
      </c>
      <c r="O52" s="17">
        <v>16</v>
      </c>
      <c r="P52" s="227"/>
      <c r="Q52" s="18"/>
    </row>
    <row r="53" spans="3:11" ht="15.75">
      <c r="C53" s="23"/>
      <c r="D53" s="24" t="s">
        <v>331</v>
      </c>
      <c r="E53" s="221"/>
      <c r="F53" s="22"/>
      <c r="G53" s="22"/>
      <c r="H53" s="22"/>
      <c r="I53" s="22"/>
      <c r="J53" s="22"/>
      <c r="K53" s="22"/>
    </row>
    <row r="54" spans="3:15" ht="15.75">
      <c r="C54" s="23"/>
      <c r="D54" s="24"/>
      <c r="E54" s="194" t="s">
        <v>320</v>
      </c>
      <c r="H54" s="22"/>
      <c r="I54" s="22"/>
      <c r="J54" s="22"/>
      <c r="K54" s="22"/>
      <c r="N54" s="225">
        <v>1.14</v>
      </c>
      <c r="O54" s="226">
        <f>N54*$N$37</f>
        <v>0.0071513888888888886</v>
      </c>
    </row>
    <row r="55" spans="3:15" ht="15.75">
      <c r="C55" s="23"/>
      <c r="D55" s="24"/>
      <c r="E55" s="196" t="s">
        <v>322</v>
      </c>
      <c r="H55" s="22"/>
      <c r="I55" s="22"/>
      <c r="J55" s="22"/>
      <c r="K55" s="22"/>
      <c r="N55" s="225">
        <v>1.46</v>
      </c>
      <c r="O55" s="226">
        <f>N55*$N$37</f>
        <v>0.009158796296296297</v>
      </c>
    </row>
    <row r="56" spans="1:16" ht="15.75" customHeight="1">
      <c r="A56" s="30"/>
      <c r="B56" s="30"/>
      <c r="C56" s="26"/>
      <c r="D56" s="29"/>
      <c r="E56" s="196" t="s">
        <v>321</v>
      </c>
      <c r="H56" s="68"/>
      <c r="I56" s="68"/>
      <c r="J56" s="68"/>
      <c r="K56" s="68"/>
      <c r="M56" s="68"/>
      <c r="N56" s="225">
        <v>1.66</v>
      </c>
      <c r="O56" s="226">
        <f>N56*$N$37</f>
        <v>0.010413425925925925</v>
      </c>
      <c r="P56" s="25"/>
    </row>
    <row r="57" spans="1:16" ht="23.25" customHeight="1">
      <c r="A57" s="30"/>
      <c r="B57" s="30"/>
      <c r="C57" s="33" t="s">
        <v>60</v>
      </c>
      <c r="D57" s="12" t="s">
        <v>61</v>
      </c>
      <c r="E57" s="8"/>
      <c r="F57" s="68"/>
      <c r="G57" s="68"/>
      <c r="H57" s="68"/>
      <c r="I57" s="68"/>
      <c r="J57" s="68"/>
      <c r="K57" s="68"/>
      <c r="L57" s="68"/>
      <c r="M57" s="68"/>
      <c r="N57" s="68"/>
      <c r="O57" s="25"/>
      <c r="P57" s="25"/>
    </row>
    <row r="58" spans="3:4" ht="27.75" customHeight="1">
      <c r="C58" s="21"/>
      <c r="D58" s="9"/>
    </row>
    <row r="59" spans="3:4" ht="15.75">
      <c r="C59" s="33" t="s">
        <v>81</v>
      </c>
      <c r="D59" s="12" t="s">
        <v>82</v>
      </c>
    </row>
    <row r="60" spans="3:4" ht="15.75">
      <c r="C60" s="23"/>
      <c r="D60" s="24"/>
    </row>
    <row r="61" spans="1:256" s="72" customFormat="1" ht="15.75">
      <c r="A61" s="22"/>
      <c r="B61" s="22"/>
      <c r="C61" s="9"/>
      <c r="D61" s="9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  <c r="IP61" s="8"/>
      <c r="IQ61" s="8"/>
      <c r="IR61" s="8"/>
      <c r="IS61" s="8"/>
      <c r="IT61" s="8"/>
      <c r="IU61" s="8"/>
      <c r="IV61" s="8"/>
    </row>
    <row r="62" spans="1:256" s="72" customFormat="1" ht="15.75">
      <c r="A62" s="22"/>
      <c r="B62" s="22"/>
      <c r="C62" s="12"/>
      <c r="D62" s="12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  <c r="HR62" s="8"/>
      <c r="HS62" s="8"/>
      <c r="HT62" s="8"/>
      <c r="HU62" s="8"/>
      <c r="HV62" s="8"/>
      <c r="HW62" s="8"/>
      <c r="HX62" s="8"/>
      <c r="HY62" s="8"/>
      <c r="HZ62" s="8"/>
      <c r="IA62" s="8"/>
      <c r="IB62" s="8"/>
      <c r="IC62" s="8"/>
      <c r="ID62" s="8"/>
      <c r="IE62" s="8"/>
      <c r="IF62" s="8"/>
      <c r="IG62" s="8"/>
      <c r="IH62" s="8"/>
      <c r="II62" s="8"/>
      <c r="IJ62" s="8"/>
      <c r="IK62" s="8"/>
      <c r="IL62" s="8"/>
      <c r="IM62" s="8"/>
      <c r="IN62" s="8"/>
      <c r="IO62" s="8"/>
      <c r="IP62" s="8"/>
      <c r="IQ62" s="8"/>
      <c r="IR62" s="8"/>
      <c r="IS62" s="8"/>
      <c r="IT62" s="8"/>
      <c r="IU62" s="8"/>
      <c r="IV62" s="8"/>
    </row>
  </sheetData>
  <sheetProtection/>
  <autoFilter ref="A5:P60"/>
  <mergeCells count="5">
    <mergeCell ref="A36:D36"/>
    <mergeCell ref="A1:O1"/>
    <mergeCell ref="A2:P2"/>
    <mergeCell ref="A6:D6"/>
    <mergeCell ref="A21:D21"/>
  </mergeCells>
  <printOptions/>
  <pageMargins left="0.3937007874015748" right="0.31496062992125984" top="0.15748031496062992" bottom="0" header="0.31496062992125984" footer="0.31496062992125984"/>
  <pageSetup fitToHeight="0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IV24"/>
  <sheetViews>
    <sheetView zoomScalePageLayoutView="0" workbookViewId="0" topLeftCell="A1">
      <selection activeCell="R9" sqref="R9"/>
    </sheetView>
  </sheetViews>
  <sheetFormatPr defaultColWidth="9.140625" defaultRowHeight="15"/>
  <cols>
    <col min="1" max="1" width="4.00390625" style="22" customWidth="1"/>
    <col min="2" max="2" width="5.421875" style="22" hidden="1" customWidth="1"/>
    <col min="3" max="3" width="27.00390625" style="8" customWidth="1"/>
    <col min="4" max="4" width="23.140625" style="8" customWidth="1"/>
    <col min="5" max="5" width="4.57421875" style="8" hidden="1" customWidth="1"/>
    <col min="6" max="6" width="5.8515625" style="8" hidden="1" customWidth="1"/>
    <col min="7" max="7" width="12.57421875" style="72" customWidth="1"/>
    <col min="8" max="8" width="9.28125" style="8" hidden="1" customWidth="1"/>
    <col min="9" max="9" width="6.8515625" style="8" hidden="1" customWidth="1"/>
    <col min="10" max="10" width="6.57421875" style="8" hidden="1" customWidth="1"/>
    <col min="11" max="11" width="5.421875" style="8" hidden="1" customWidth="1"/>
    <col min="12" max="12" width="5.7109375" style="8" hidden="1" customWidth="1"/>
    <col min="13" max="13" width="6.00390625" style="8" hidden="1" customWidth="1"/>
    <col min="14" max="14" width="7.8515625" style="8" hidden="1" customWidth="1"/>
    <col min="15" max="15" width="10.140625" style="8" hidden="1" customWidth="1"/>
    <col min="16" max="16" width="9.8515625" style="8" customWidth="1"/>
    <col min="17" max="17" width="8.00390625" style="8" customWidth="1"/>
    <col min="18" max="18" width="10.8515625" style="8" customWidth="1"/>
    <col min="19" max="19" width="9.140625" style="8" customWidth="1"/>
    <col min="20" max="21" width="9.140625" style="8" hidden="1" customWidth="1"/>
    <col min="22" max="16384" width="9.140625" style="8" customWidth="1"/>
  </cols>
  <sheetData>
    <row r="1" spans="1:17" ht="18.75">
      <c r="A1" s="289" t="s">
        <v>63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</row>
    <row r="2" spans="1:18" ht="30.75" customHeight="1">
      <c r="A2" s="293" t="s">
        <v>506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</row>
    <row r="3" spans="1:17" ht="15.75">
      <c r="A3" s="164"/>
      <c r="B3" s="164"/>
      <c r="C3" s="164"/>
      <c r="D3" s="164"/>
      <c r="E3" s="164"/>
      <c r="F3" s="164"/>
      <c r="G3" s="93"/>
      <c r="H3" s="164"/>
      <c r="I3" s="164"/>
      <c r="J3" s="164"/>
      <c r="K3" s="164"/>
      <c r="L3" s="164"/>
      <c r="M3" s="164"/>
      <c r="N3" s="164"/>
      <c r="O3" s="164"/>
      <c r="P3" s="164"/>
      <c r="Q3" s="164"/>
    </row>
    <row r="4" spans="1:17" ht="15.75">
      <c r="A4" s="247"/>
      <c r="B4" s="247"/>
      <c r="C4" s="241"/>
      <c r="D4" s="241"/>
      <c r="E4" s="197"/>
      <c r="F4" s="197"/>
      <c r="G4" s="275"/>
      <c r="H4" s="197"/>
      <c r="I4" s="12"/>
      <c r="J4" s="12"/>
      <c r="K4" s="12"/>
      <c r="L4" s="12"/>
      <c r="M4" s="12"/>
      <c r="N4" s="12"/>
      <c r="O4" s="130"/>
      <c r="P4" s="12"/>
      <c r="Q4" s="12"/>
    </row>
    <row r="5" spans="1:17" ht="15.75">
      <c r="A5" s="240" t="s">
        <v>86</v>
      </c>
      <c r="B5" s="247"/>
      <c r="C5" s="245"/>
      <c r="D5" s="240"/>
      <c r="E5" s="197"/>
      <c r="F5" s="197"/>
      <c r="G5" s="245" t="s">
        <v>167</v>
      </c>
      <c r="H5" s="197"/>
      <c r="I5" s="12"/>
      <c r="J5" s="12"/>
      <c r="K5" s="12"/>
      <c r="L5" s="12"/>
      <c r="M5" s="12"/>
      <c r="N5" s="152">
        <v>0.00017361111111111112</v>
      </c>
      <c r="O5" s="130"/>
      <c r="P5" s="12"/>
      <c r="Q5" s="12"/>
    </row>
    <row r="6" spans="1:19" ht="33" customHeight="1">
      <c r="A6" s="13" t="s">
        <v>62</v>
      </c>
      <c r="B6" s="13" t="s">
        <v>171</v>
      </c>
      <c r="C6" s="13" t="s">
        <v>64</v>
      </c>
      <c r="D6" s="13" t="s">
        <v>132</v>
      </c>
      <c r="E6" s="13" t="s">
        <v>175</v>
      </c>
      <c r="F6" s="13" t="s">
        <v>10</v>
      </c>
      <c r="G6" s="13" t="s">
        <v>65</v>
      </c>
      <c r="H6" s="14" t="s">
        <v>66</v>
      </c>
      <c r="I6" s="270" t="s">
        <v>143</v>
      </c>
      <c r="J6" s="270" t="s">
        <v>295</v>
      </c>
      <c r="K6" s="270" t="s">
        <v>141</v>
      </c>
      <c r="L6" s="270" t="s">
        <v>142</v>
      </c>
      <c r="M6" s="270" t="s">
        <v>139</v>
      </c>
      <c r="N6" s="271" t="s">
        <v>234</v>
      </c>
      <c r="O6" s="14" t="s">
        <v>168</v>
      </c>
      <c r="P6" s="14" t="s">
        <v>169</v>
      </c>
      <c r="Q6" s="14" t="s">
        <v>12</v>
      </c>
      <c r="R6" s="270" t="s">
        <v>317</v>
      </c>
      <c r="S6" s="270" t="s">
        <v>318</v>
      </c>
    </row>
    <row r="7" spans="1:19" ht="21.75" customHeight="1" hidden="1">
      <c r="A7" s="37"/>
      <c r="B7" s="37"/>
      <c r="C7" s="64"/>
      <c r="D7" s="64"/>
      <c r="E7" s="37"/>
      <c r="F7" s="37"/>
      <c r="G7" s="95"/>
      <c r="H7" s="37"/>
      <c r="I7" s="37"/>
      <c r="J7" s="37"/>
      <c r="K7" s="37"/>
      <c r="L7" s="37"/>
      <c r="M7" s="37"/>
      <c r="N7" s="37"/>
      <c r="O7" s="37"/>
      <c r="P7" s="37"/>
      <c r="Q7" s="65"/>
      <c r="R7" s="229"/>
      <c r="S7" s="279"/>
    </row>
    <row r="8" spans="1:21" ht="22.5" customHeight="1">
      <c r="A8" s="19">
        <v>1</v>
      </c>
      <c r="B8" s="139">
        <v>90</v>
      </c>
      <c r="C8" s="267" t="s">
        <v>464</v>
      </c>
      <c r="D8" s="167" t="s">
        <v>477</v>
      </c>
      <c r="E8" s="69"/>
      <c r="F8" s="104"/>
      <c r="G8" s="276" t="s">
        <v>507</v>
      </c>
      <c r="H8" s="153">
        <v>0.011377314814814814</v>
      </c>
      <c r="I8" s="131"/>
      <c r="J8" s="131"/>
      <c r="K8" s="131"/>
      <c r="L8" s="131"/>
      <c r="M8" s="131"/>
      <c r="N8" s="131">
        <f aca="true" t="shared" si="0" ref="N8:N14">SUBTOTAL(9,I8:M8)</f>
        <v>0</v>
      </c>
      <c r="O8" s="153">
        <f aca="true" t="shared" si="1" ref="O8:O14">N8*$N$5</f>
        <v>0</v>
      </c>
      <c r="P8" s="153">
        <f aca="true" t="shared" si="2" ref="P8:P14">H8+O8</f>
        <v>0.011377314814814814</v>
      </c>
      <c r="Q8" s="17">
        <v>1</v>
      </c>
      <c r="R8" s="278">
        <v>1</v>
      </c>
      <c r="S8" s="34">
        <v>2</v>
      </c>
      <c r="T8" s="8">
        <v>154</v>
      </c>
      <c r="U8" s="8">
        <v>100</v>
      </c>
    </row>
    <row r="9" spans="1:21" ht="22.5" customHeight="1">
      <c r="A9" s="19">
        <v>2</v>
      </c>
      <c r="B9" s="139">
        <v>87</v>
      </c>
      <c r="C9" s="140" t="s">
        <v>67</v>
      </c>
      <c r="D9" s="223" t="s">
        <v>478</v>
      </c>
      <c r="E9" s="69"/>
      <c r="F9" s="104"/>
      <c r="G9" s="261" t="s">
        <v>341</v>
      </c>
      <c r="H9" s="153">
        <v>0.012152777777777778</v>
      </c>
      <c r="I9" s="131"/>
      <c r="J9" s="131"/>
      <c r="K9" s="131"/>
      <c r="L9" s="131">
        <v>3</v>
      </c>
      <c r="M9" s="131"/>
      <c r="N9" s="131">
        <f t="shared" si="0"/>
        <v>3</v>
      </c>
      <c r="O9" s="153">
        <f t="shared" si="1"/>
        <v>0.0005208333333333333</v>
      </c>
      <c r="P9" s="153">
        <f t="shared" si="2"/>
        <v>0.012673611111111111</v>
      </c>
      <c r="Q9" s="17">
        <v>2</v>
      </c>
      <c r="R9" s="278">
        <f>P9*$R$8/$P$8</f>
        <v>1.1139369277721263</v>
      </c>
      <c r="S9" s="34">
        <v>2</v>
      </c>
      <c r="T9" s="111">
        <f>$T$8*U9/$U$8</f>
        <v>180.18</v>
      </c>
      <c r="U9" s="8">
        <v>117</v>
      </c>
    </row>
    <row r="10" spans="1:21" ht="22.5" customHeight="1">
      <c r="A10" s="19">
        <v>3</v>
      </c>
      <c r="B10" s="139">
        <v>23</v>
      </c>
      <c r="C10" s="140" t="s">
        <v>472</v>
      </c>
      <c r="D10" s="223" t="s">
        <v>482</v>
      </c>
      <c r="E10" s="69"/>
      <c r="F10" s="104"/>
      <c r="G10" s="261" t="s">
        <v>448</v>
      </c>
      <c r="H10" s="153">
        <v>0.013344907407407408</v>
      </c>
      <c r="I10" s="131"/>
      <c r="J10" s="131">
        <v>3</v>
      </c>
      <c r="K10" s="131"/>
      <c r="L10" s="131"/>
      <c r="M10" s="131"/>
      <c r="N10" s="131">
        <f t="shared" si="0"/>
        <v>3</v>
      </c>
      <c r="O10" s="153">
        <f t="shared" si="1"/>
        <v>0.0005208333333333333</v>
      </c>
      <c r="P10" s="153">
        <f t="shared" si="2"/>
        <v>0.013865740740740741</v>
      </c>
      <c r="Q10" s="17">
        <v>3</v>
      </c>
      <c r="R10" s="278">
        <f>P10*$R$8/$P$8</f>
        <v>1.2187182095625637</v>
      </c>
      <c r="S10" s="34">
        <v>3</v>
      </c>
      <c r="T10" s="111">
        <f>$T$8*U10/$U$8</f>
        <v>203.28</v>
      </c>
      <c r="U10" s="8">
        <v>132</v>
      </c>
    </row>
    <row r="11" spans="1:19" ht="22.5" customHeight="1">
      <c r="A11" s="19">
        <v>4</v>
      </c>
      <c r="B11" s="139">
        <v>64</v>
      </c>
      <c r="C11" s="140" t="s">
        <v>465</v>
      </c>
      <c r="D11" s="223" t="s">
        <v>479</v>
      </c>
      <c r="E11" s="69"/>
      <c r="F11" s="104"/>
      <c r="G11" s="261" t="s">
        <v>340</v>
      </c>
      <c r="H11" s="153">
        <v>0.012152777777777778</v>
      </c>
      <c r="I11" s="131"/>
      <c r="J11" s="131">
        <v>10</v>
      </c>
      <c r="K11" s="131"/>
      <c r="L11" s="131">
        <v>10</v>
      </c>
      <c r="M11" s="131">
        <v>3</v>
      </c>
      <c r="N11" s="131">
        <f t="shared" si="0"/>
        <v>23</v>
      </c>
      <c r="O11" s="153">
        <f t="shared" si="1"/>
        <v>0.003993055555555556</v>
      </c>
      <c r="P11" s="153">
        <f t="shared" si="2"/>
        <v>0.016145833333333335</v>
      </c>
      <c r="Q11" s="17">
        <v>4</v>
      </c>
      <c r="R11" s="278">
        <f>P11*$R$8/$P$8</f>
        <v>1.41912512716175</v>
      </c>
      <c r="S11" s="34">
        <v>3</v>
      </c>
    </row>
    <row r="12" spans="1:19" ht="22.5" customHeight="1">
      <c r="A12" s="19">
        <v>5</v>
      </c>
      <c r="B12" s="139">
        <v>20</v>
      </c>
      <c r="C12" s="268" t="s">
        <v>33</v>
      </c>
      <c r="D12" s="223" t="s">
        <v>480</v>
      </c>
      <c r="E12" s="69"/>
      <c r="F12" s="104"/>
      <c r="G12" s="261" t="s">
        <v>343</v>
      </c>
      <c r="H12" s="153">
        <v>0.012766203703703703</v>
      </c>
      <c r="I12" s="131">
        <v>10</v>
      </c>
      <c r="J12" s="131"/>
      <c r="K12" s="131"/>
      <c r="L12" s="131">
        <v>10</v>
      </c>
      <c r="M12" s="131"/>
      <c r="N12" s="131">
        <f t="shared" si="0"/>
        <v>20</v>
      </c>
      <c r="O12" s="153">
        <f t="shared" si="1"/>
        <v>0.0034722222222222225</v>
      </c>
      <c r="P12" s="153">
        <f t="shared" si="2"/>
        <v>0.016238425925925927</v>
      </c>
      <c r="Q12" s="17">
        <v>5</v>
      </c>
      <c r="R12" s="278">
        <f>P12*$R$8/$P$8</f>
        <v>1.4272634791454732</v>
      </c>
      <c r="S12" s="34">
        <v>3</v>
      </c>
    </row>
    <row r="13" spans="1:19" ht="22.5" customHeight="1">
      <c r="A13" s="19">
        <v>6</v>
      </c>
      <c r="B13" s="139">
        <v>46</v>
      </c>
      <c r="C13" s="140" t="s">
        <v>184</v>
      </c>
      <c r="D13" s="167" t="s">
        <v>282</v>
      </c>
      <c r="E13" s="69"/>
      <c r="F13" s="104"/>
      <c r="G13" s="260" t="s">
        <v>336</v>
      </c>
      <c r="H13" s="153">
        <v>0.010902777777777777</v>
      </c>
      <c r="I13" s="131">
        <v>6</v>
      </c>
      <c r="J13" s="131">
        <v>13</v>
      </c>
      <c r="K13" s="131"/>
      <c r="L13" s="131">
        <v>13</v>
      </c>
      <c r="M13" s="131">
        <v>20</v>
      </c>
      <c r="N13" s="131">
        <f t="shared" si="0"/>
        <v>52</v>
      </c>
      <c r="O13" s="153">
        <f t="shared" si="1"/>
        <v>0.009027777777777779</v>
      </c>
      <c r="P13" s="153">
        <f t="shared" si="2"/>
        <v>0.019930555555555556</v>
      </c>
      <c r="Q13" s="17">
        <v>6</v>
      </c>
      <c r="R13" s="227"/>
      <c r="S13" s="34" t="s">
        <v>112</v>
      </c>
    </row>
    <row r="14" spans="1:19" ht="22.5" customHeight="1">
      <c r="A14" s="19">
        <v>7</v>
      </c>
      <c r="B14" s="139">
        <v>53</v>
      </c>
      <c r="C14" s="140" t="s">
        <v>473</v>
      </c>
      <c r="D14" s="223" t="s">
        <v>481</v>
      </c>
      <c r="E14" s="69"/>
      <c r="F14" s="104"/>
      <c r="G14" s="261" t="s">
        <v>449</v>
      </c>
      <c r="H14" s="153">
        <v>0.01570601851851852</v>
      </c>
      <c r="I14" s="131">
        <v>10</v>
      </c>
      <c r="J14" s="131">
        <v>20</v>
      </c>
      <c r="K14" s="131"/>
      <c r="L14" s="131"/>
      <c r="M14" s="131"/>
      <c r="N14" s="131">
        <f t="shared" si="0"/>
        <v>30</v>
      </c>
      <c r="O14" s="153">
        <f t="shared" si="1"/>
        <v>0.005208333333333334</v>
      </c>
      <c r="P14" s="153">
        <f t="shared" si="2"/>
        <v>0.02091435185185185</v>
      </c>
      <c r="Q14" s="17">
        <v>7</v>
      </c>
      <c r="R14" s="227"/>
      <c r="S14" s="18"/>
    </row>
    <row r="15" spans="3:7" ht="15.75">
      <c r="C15" s="120"/>
      <c r="D15" s="24" t="s">
        <v>345</v>
      </c>
      <c r="E15" s="122"/>
      <c r="F15" s="122"/>
      <c r="G15" s="126"/>
    </row>
    <row r="16" spans="3:17" ht="15.75">
      <c r="C16" s="120"/>
      <c r="D16" s="24"/>
      <c r="E16" s="122"/>
      <c r="F16" s="122"/>
      <c r="G16" s="194" t="s">
        <v>320</v>
      </c>
      <c r="P16" s="277">
        <v>1.14</v>
      </c>
      <c r="Q16" s="152">
        <f>P16*$P$8</f>
        <v>0.012970138888888887</v>
      </c>
    </row>
    <row r="17" spans="3:17" ht="15.75">
      <c r="C17" s="120"/>
      <c r="D17" s="24"/>
      <c r="E17" s="122"/>
      <c r="F17" s="122"/>
      <c r="G17" s="196" t="s">
        <v>322</v>
      </c>
      <c r="J17" s="74"/>
      <c r="P17" s="277">
        <v>1.46</v>
      </c>
      <c r="Q17" s="152">
        <f>P17*$P$8</f>
        <v>0.016610879629629628</v>
      </c>
    </row>
    <row r="18" spans="1:18" ht="15.75" customHeight="1">
      <c r="A18" s="30"/>
      <c r="B18" s="30"/>
      <c r="C18" s="26"/>
      <c r="D18" s="29"/>
      <c r="E18" s="55"/>
      <c r="F18" s="55"/>
      <c r="G18" s="196" t="s">
        <v>321</v>
      </c>
      <c r="J18" s="68"/>
      <c r="K18" s="68"/>
      <c r="L18" s="68"/>
      <c r="M18" s="68"/>
      <c r="O18" s="68"/>
      <c r="P18" s="277">
        <v>1.66</v>
      </c>
      <c r="Q18" s="152">
        <f>P18*$P$8</f>
        <v>0.01888634259259259</v>
      </c>
      <c r="R18" s="25"/>
    </row>
    <row r="19" spans="1:18" ht="23.25" customHeight="1">
      <c r="A19" s="30"/>
      <c r="B19" s="30"/>
      <c r="C19" s="33" t="s">
        <v>60</v>
      </c>
      <c r="D19" s="12" t="s">
        <v>61</v>
      </c>
      <c r="G19" s="97"/>
      <c r="H19" s="68"/>
      <c r="I19" s="68"/>
      <c r="J19" s="68"/>
      <c r="K19" s="68"/>
      <c r="L19" s="68"/>
      <c r="M19" s="68"/>
      <c r="N19" s="68"/>
      <c r="O19" s="68"/>
      <c r="P19" s="68"/>
      <c r="Q19" s="25"/>
      <c r="R19" s="25"/>
    </row>
    <row r="20" spans="3:6" ht="27.75" customHeight="1">
      <c r="C20" s="21"/>
      <c r="D20" s="9"/>
      <c r="E20" s="12"/>
      <c r="F20" s="12"/>
    </row>
    <row r="21" spans="3:6" ht="15.75">
      <c r="C21" s="33" t="s">
        <v>81</v>
      </c>
      <c r="D21" s="12" t="s">
        <v>82</v>
      </c>
      <c r="E21" s="12"/>
      <c r="F21" s="12"/>
    </row>
    <row r="22" spans="3:6" ht="15.75">
      <c r="C22" s="23"/>
      <c r="D22" s="24"/>
      <c r="E22" s="12"/>
      <c r="F22" s="12"/>
    </row>
    <row r="23" spans="1:256" s="72" customFormat="1" ht="15.75">
      <c r="A23" s="22"/>
      <c r="B23" s="22"/>
      <c r="C23" s="9"/>
      <c r="D23" s="9"/>
      <c r="E23" s="12"/>
      <c r="F23" s="12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8"/>
      <c r="IV23" s="8"/>
    </row>
    <row r="24" spans="1:256" s="72" customFormat="1" ht="15.75">
      <c r="A24" s="22"/>
      <c r="B24" s="22"/>
      <c r="C24" s="12"/>
      <c r="D24" s="12"/>
      <c r="E24" s="12"/>
      <c r="F24" s="12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  <c r="IV24" s="8"/>
    </row>
  </sheetData>
  <sheetProtection/>
  <autoFilter ref="A6:R22"/>
  <mergeCells count="2">
    <mergeCell ref="A1:Q1"/>
    <mergeCell ref="A2:R2"/>
  </mergeCells>
  <printOptions/>
  <pageMargins left="0.7874015748031497" right="0.31496062992125984" top="0.15748031496062992" bottom="0" header="0.31496062992125984" footer="0.31496062992125984"/>
  <pageSetup fitToHeight="0" fitToWidth="1" horizontalDpi="600" verticalDpi="600" orientation="landscape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4999699890613556"/>
    <pageSetUpPr fitToPage="1"/>
  </sheetPr>
  <dimension ref="A1:AB56"/>
  <sheetViews>
    <sheetView zoomScalePageLayoutView="0" workbookViewId="0" topLeftCell="A4">
      <selection activeCell="B21" sqref="B21"/>
    </sheetView>
  </sheetViews>
  <sheetFormatPr defaultColWidth="9.140625" defaultRowHeight="15"/>
  <cols>
    <col min="1" max="1" width="3.28125" style="8" customWidth="1"/>
    <col min="2" max="2" width="41.140625" style="8" customWidth="1"/>
    <col min="3" max="3" width="18.57421875" style="8" hidden="1" customWidth="1"/>
    <col min="4" max="4" width="5.00390625" style="8" hidden="1" customWidth="1"/>
    <col min="5" max="5" width="4.8515625" style="8" hidden="1" customWidth="1"/>
    <col min="6" max="7" width="5.00390625" style="8" hidden="1" customWidth="1"/>
    <col min="8" max="8" width="4.7109375" style="8" customWidth="1"/>
    <col min="9" max="9" width="4.57421875" style="8" hidden="1" customWidth="1"/>
    <col min="10" max="12" width="4.8515625" style="8" hidden="1" customWidth="1"/>
    <col min="13" max="13" width="4.421875" style="8" customWidth="1"/>
    <col min="14" max="17" width="4.421875" style="8" hidden="1" customWidth="1"/>
    <col min="18" max="18" width="4.421875" style="8" customWidth="1"/>
    <col min="19" max="22" width="4.421875" style="8" hidden="1" customWidth="1"/>
    <col min="23" max="23" width="4.421875" style="8" customWidth="1"/>
    <col min="24" max="24" width="7.140625" style="90" customWidth="1"/>
    <col min="25" max="25" width="9.140625" style="90" customWidth="1"/>
    <col min="26" max="16384" width="9.140625" style="8" customWidth="1"/>
  </cols>
  <sheetData>
    <row r="1" spans="1:25" ht="18.75">
      <c r="A1" s="289" t="s">
        <v>93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</row>
    <row r="3" spans="1:25" ht="15.75">
      <c r="A3" s="297" t="s">
        <v>94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</row>
    <row r="4" spans="1:11" ht="15.75">
      <c r="A4" s="39"/>
      <c r="B4" s="35"/>
      <c r="C4" s="129"/>
      <c r="D4" s="35"/>
      <c r="E4" s="35"/>
      <c r="F4" s="35"/>
      <c r="G4" s="35"/>
      <c r="H4" s="35"/>
      <c r="I4" s="35"/>
      <c r="J4" s="35"/>
      <c r="K4" s="35"/>
    </row>
    <row r="5" spans="2:13" ht="18.75">
      <c r="B5" s="11" t="s">
        <v>86</v>
      </c>
      <c r="E5" s="58"/>
      <c r="M5" s="10" t="s">
        <v>167</v>
      </c>
    </row>
    <row r="6" spans="1:25" ht="18.75" customHeight="1">
      <c r="A6" s="298" t="s">
        <v>95</v>
      </c>
      <c r="B6" s="298" t="s">
        <v>64</v>
      </c>
      <c r="C6" s="301" t="s">
        <v>132</v>
      </c>
      <c r="D6" s="156" t="s">
        <v>96</v>
      </c>
      <c r="E6" s="157"/>
      <c r="F6" s="157"/>
      <c r="G6" s="157"/>
      <c r="H6" s="303" t="s">
        <v>248</v>
      </c>
      <c r="I6" s="156" t="s">
        <v>97</v>
      </c>
      <c r="J6" s="157"/>
      <c r="K6" s="157"/>
      <c r="L6" s="157"/>
      <c r="M6" s="303" t="s">
        <v>249</v>
      </c>
      <c r="N6" s="156" t="s">
        <v>98</v>
      </c>
      <c r="O6" s="157"/>
      <c r="P6" s="157"/>
      <c r="Q6" s="157"/>
      <c r="R6" s="303" t="s">
        <v>250</v>
      </c>
      <c r="S6" s="156" t="s">
        <v>166</v>
      </c>
      <c r="T6" s="157"/>
      <c r="U6" s="157"/>
      <c r="V6" s="157"/>
      <c r="W6" s="303" t="s">
        <v>251</v>
      </c>
      <c r="X6" s="299" t="s">
        <v>99</v>
      </c>
      <c r="Y6" s="299" t="s">
        <v>12</v>
      </c>
    </row>
    <row r="7" spans="1:25" ht="44.25" customHeight="1">
      <c r="A7" s="298"/>
      <c r="B7" s="298"/>
      <c r="C7" s="302"/>
      <c r="D7" s="103" t="s">
        <v>100</v>
      </c>
      <c r="E7" s="59" t="s">
        <v>101</v>
      </c>
      <c r="F7" s="59" t="s">
        <v>102</v>
      </c>
      <c r="G7" s="59" t="s">
        <v>103</v>
      </c>
      <c r="H7" s="304"/>
      <c r="I7" s="59" t="s">
        <v>100</v>
      </c>
      <c r="J7" s="59" t="s">
        <v>101</v>
      </c>
      <c r="K7" s="59" t="s">
        <v>102</v>
      </c>
      <c r="L7" s="59" t="s">
        <v>103</v>
      </c>
      <c r="M7" s="304"/>
      <c r="N7" s="59" t="s">
        <v>100</v>
      </c>
      <c r="O7" s="59" t="s">
        <v>101</v>
      </c>
      <c r="P7" s="59" t="s">
        <v>102</v>
      </c>
      <c r="Q7" s="59" t="s">
        <v>103</v>
      </c>
      <c r="R7" s="304"/>
      <c r="S7" s="59" t="s">
        <v>100</v>
      </c>
      <c r="T7" s="59" t="s">
        <v>101</v>
      </c>
      <c r="U7" s="59" t="s">
        <v>102</v>
      </c>
      <c r="V7" s="59" t="s">
        <v>103</v>
      </c>
      <c r="W7" s="304"/>
      <c r="X7" s="300"/>
      <c r="Y7" s="300"/>
    </row>
    <row r="8" spans="1:25" ht="24.75" customHeight="1">
      <c r="A8" s="98"/>
      <c r="B8" s="64" t="s">
        <v>436</v>
      </c>
      <c r="C8" s="64"/>
      <c r="D8" s="99"/>
      <c r="E8" s="100"/>
      <c r="F8" s="100"/>
      <c r="G8" s="100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99"/>
      <c r="T8" s="100"/>
      <c r="U8" s="100"/>
      <c r="V8" s="100"/>
      <c r="W8" s="106"/>
      <c r="X8" s="101"/>
      <c r="Y8" s="101"/>
    </row>
    <row r="9" spans="1:28" ht="18.75" customHeight="1">
      <c r="A9" s="43">
        <v>1</v>
      </c>
      <c r="B9" s="134" t="s">
        <v>173</v>
      </c>
      <c r="C9" s="16" t="s">
        <v>172</v>
      </c>
      <c r="D9" s="60">
        <v>10</v>
      </c>
      <c r="E9" s="60">
        <v>10</v>
      </c>
      <c r="F9" s="60">
        <v>10</v>
      </c>
      <c r="G9" s="60">
        <v>10</v>
      </c>
      <c r="H9" s="158">
        <f aca="true" t="shared" si="0" ref="H9:H19">SUM(D9:G9)</f>
        <v>40</v>
      </c>
      <c r="I9" s="159">
        <v>10</v>
      </c>
      <c r="J9" s="159">
        <v>10</v>
      </c>
      <c r="K9" s="159">
        <v>10</v>
      </c>
      <c r="L9" s="159">
        <v>10</v>
      </c>
      <c r="M9" s="158">
        <f aca="true" t="shared" si="1" ref="M9:M19">SUM(I9:L9)</f>
        <v>40</v>
      </c>
      <c r="N9" s="159">
        <v>10</v>
      </c>
      <c r="O9" s="159">
        <v>10</v>
      </c>
      <c r="P9" s="159">
        <v>9</v>
      </c>
      <c r="Q9" s="159">
        <v>10</v>
      </c>
      <c r="R9" s="158">
        <f aca="true" t="shared" si="2" ref="R9:R19">SUM(N9:Q9)</f>
        <v>39</v>
      </c>
      <c r="S9" s="159">
        <v>10</v>
      </c>
      <c r="T9" s="159">
        <v>9</v>
      </c>
      <c r="U9" s="159">
        <v>9</v>
      </c>
      <c r="V9" s="159">
        <v>10</v>
      </c>
      <c r="W9" s="158">
        <f aca="true" t="shared" si="3" ref="W9:W19">SUM(S9:V9)</f>
        <v>38</v>
      </c>
      <c r="X9" s="104">
        <f aca="true" t="shared" si="4" ref="X9:X19">H9+M9+R9+W9</f>
        <v>157</v>
      </c>
      <c r="Y9" s="104">
        <v>1</v>
      </c>
      <c r="AB9" s="8" t="s">
        <v>165</v>
      </c>
    </row>
    <row r="10" spans="1:25" ht="18.75" customHeight="1">
      <c r="A10" s="43">
        <v>2</v>
      </c>
      <c r="B10" s="16" t="s">
        <v>67</v>
      </c>
      <c r="C10" s="16" t="s">
        <v>172</v>
      </c>
      <c r="D10" s="60">
        <v>6</v>
      </c>
      <c r="E10" s="60">
        <v>10</v>
      </c>
      <c r="F10" s="60">
        <v>10</v>
      </c>
      <c r="G10" s="60">
        <v>9</v>
      </c>
      <c r="H10" s="158">
        <f t="shared" si="0"/>
        <v>35</v>
      </c>
      <c r="I10" s="159">
        <v>6</v>
      </c>
      <c r="J10" s="159">
        <v>10</v>
      </c>
      <c r="K10" s="159">
        <v>8</v>
      </c>
      <c r="L10" s="159">
        <v>10</v>
      </c>
      <c r="M10" s="158">
        <f t="shared" si="1"/>
        <v>34</v>
      </c>
      <c r="N10" s="159">
        <v>4</v>
      </c>
      <c r="O10" s="159">
        <v>10</v>
      </c>
      <c r="P10" s="159">
        <v>10</v>
      </c>
      <c r="Q10" s="159">
        <v>7</v>
      </c>
      <c r="R10" s="158">
        <f t="shared" si="2"/>
        <v>31</v>
      </c>
      <c r="S10" s="159">
        <v>6</v>
      </c>
      <c r="T10" s="159">
        <v>10</v>
      </c>
      <c r="U10" s="159">
        <v>9</v>
      </c>
      <c r="V10" s="159">
        <v>10</v>
      </c>
      <c r="W10" s="158">
        <f t="shared" si="3"/>
        <v>35</v>
      </c>
      <c r="X10" s="104">
        <f t="shared" si="4"/>
        <v>135</v>
      </c>
      <c r="Y10" s="104">
        <v>2</v>
      </c>
    </row>
    <row r="11" spans="1:25" ht="18.75" customHeight="1">
      <c r="A11" s="43">
        <v>3</v>
      </c>
      <c r="B11" s="133" t="s">
        <v>79</v>
      </c>
      <c r="C11" s="16" t="s">
        <v>172</v>
      </c>
      <c r="D11" s="60">
        <v>7</v>
      </c>
      <c r="E11" s="60">
        <v>8</v>
      </c>
      <c r="F11" s="60">
        <v>8</v>
      </c>
      <c r="G11" s="60">
        <v>7</v>
      </c>
      <c r="H11" s="158">
        <f t="shared" si="0"/>
        <v>30</v>
      </c>
      <c r="I11" s="159">
        <v>10</v>
      </c>
      <c r="J11" s="159">
        <v>7</v>
      </c>
      <c r="K11" s="159">
        <v>9</v>
      </c>
      <c r="L11" s="159">
        <v>8</v>
      </c>
      <c r="M11" s="158">
        <f t="shared" si="1"/>
        <v>34</v>
      </c>
      <c r="N11" s="159">
        <v>7</v>
      </c>
      <c r="O11" s="159">
        <v>10</v>
      </c>
      <c r="P11" s="159">
        <v>6</v>
      </c>
      <c r="Q11" s="159">
        <v>10</v>
      </c>
      <c r="R11" s="158">
        <f t="shared" si="2"/>
        <v>33</v>
      </c>
      <c r="S11" s="159">
        <v>9</v>
      </c>
      <c r="T11" s="159">
        <v>9</v>
      </c>
      <c r="U11" s="159">
        <v>5</v>
      </c>
      <c r="V11" s="159">
        <v>9</v>
      </c>
      <c r="W11" s="158">
        <f t="shared" si="3"/>
        <v>32</v>
      </c>
      <c r="X11" s="104">
        <f t="shared" si="4"/>
        <v>129</v>
      </c>
      <c r="Y11" s="104">
        <v>3</v>
      </c>
    </row>
    <row r="12" spans="1:25" ht="18.75" customHeight="1">
      <c r="A12" s="43">
        <v>4</v>
      </c>
      <c r="B12" s="134" t="s">
        <v>472</v>
      </c>
      <c r="C12" s="16" t="s">
        <v>172</v>
      </c>
      <c r="D12" s="60">
        <v>8</v>
      </c>
      <c r="E12" s="60">
        <v>7</v>
      </c>
      <c r="F12" s="60">
        <v>8</v>
      </c>
      <c r="G12" s="60">
        <v>6</v>
      </c>
      <c r="H12" s="158">
        <f t="shared" si="0"/>
        <v>29</v>
      </c>
      <c r="I12" s="159">
        <v>7</v>
      </c>
      <c r="J12" s="159">
        <v>10</v>
      </c>
      <c r="K12" s="159">
        <v>10</v>
      </c>
      <c r="L12" s="159">
        <v>8</v>
      </c>
      <c r="M12" s="158">
        <f t="shared" si="1"/>
        <v>35</v>
      </c>
      <c r="N12" s="159">
        <v>5</v>
      </c>
      <c r="O12" s="159">
        <v>9</v>
      </c>
      <c r="P12" s="159">
        <v>10</v>
      </c>
      <c r="Q12" s="159">
        <v>5</v>
      </c>
      <c r="R12" s="158">
        <f t="shared" si="2"/>
        <v>29</v>
      </c>
      <c r="S12" s="159">
        <v>7</v>
      </c>
      <c r="T12" s="159">
        <v>10</v>
      </c>
      <c r="U12" s="159">
        <v>10</v>
      </c>
      <c r="V12" s="159">
        <v>5</v>
      </c>
      <c r="W12" s="158">
        <f t="shared" si="3"/>
        <v>32</v>
      </c>
      <c r="X12" s="104">
        <f t="shared" si="4"/>
        <v>125</v>
      </c>
      <c r="Y12" s="104">
        <v>4</v>
      </c>
    </row>
    <row r="13" spans="1:25" ht="18.75" customHeight="1">
      <c r="A13" s="43">
        <v>5</v>
      </c>
      <c r="B13" s="134" t="s">
        <v>276</v>
      </c>
      <c r="C13" s="16" t="s">
        <v>172</v>
      </c>
      <c r="D13" s="60">
        <v>8</v>
      </c>
      <c r="E13" s="60">
        <v>8</v>
      </c>
      <c r="F13" s="60">
        <v>7</v>
      </c>
      <c r="G13" s="60">
        <v>5</v>
      </c>
      <c r="H13" s="158">
        <f t="shared" si="0"/>
        <v>28</v>
      </c>
      <c r="I13" s="159">
        <v>10</v>
      </c>
      <c r="J13" s="159">
        <v>7</v>
      </c>
      <c r="K13" s="159">
        <v>8</v>
      </c>
      <c r="L13" s="159">
        <v>8</v>
      </c>
      <c r="M13" s="158">
        <f t="shared" si="1"/>
        <v>33</v>
      </c>
      <c r="N13" s="159">
        <v>10</v>
      </c>
      <c r="O13" s="159">
        <v>7</v>
      </c>
      <c r="P13" s="159">
        <v>8</v>
      </c>
      <c r="Q13" s="159">
        <v>6</v>
      </c>
      <c r="R13" s="158">
        <f t="shared" si="2"/>
        <v>31</v>
      </c>
      <c r="S13" s="159">
        <v>8</v>
      </c>
      <c r="T13" s="159">
        <v>8</v>
      </c>
      <c r="U13" s="159">
        <v>6</v>
      </c>
      <c r="V13" s="159">
        <v>7</v>
      </c>
      <c r="W13" s="158">
        <f t="shared" si="3"/>
        <v>29</v>
      </c>
      <c r="X13" s="104">
        <f t="shared" si="4"/>
        <v>121</v>
      </c>
      <c r="Y13" s="104">
        <v>5</v>
      </c>
    </row>
    <row r="14" spans="1:25" ht="18.75" customHeight="1">
      <c r="A14" s="43">
        <v>6</v>
      </c>
      <c r="B14" s="134" t="s">
        <v>277</v>
      </c>
      <c r="C14" s="16" t="s">
        <v>172</v>
      </c>
      <c r="D14" s="60">
        <v>7</v>
      </c>
      <c r="E14" s="60">
        <v>7</v>
      </c>
      <c r="F14" s="60">
        <v>6</v>
      </c>
      <c r="G14" s="60">
        <v>6</v>
      </c>
      <c r="H14" s="158">
        <f t="shared" si="0"/>
        <v>26</v>
      </c>
      <c r="I14" s="159">
        <v>10</v>
      </c>
      <c r="J14" s="159">
        <v>7</v>
      </c>
      <c r="K14" s="159">
        <v>4</v>
      </c>
      <c r="L14" s="159">
        <v>4</v>
      </c>
      <c r="M14" s="158">
        <f t="shared" si="1"/>
        <v>25</v>
      </c>
      <c r="N14" s="159">
        <v>10</v>
      </c>
      <c r="O14" s="159">
        <v>8</v>
      </c>
      <c r="P14" s="159">
        <v>9</v>
      </c>
      <c r="Q14" s="159">
        <v>10</v>
      </c>
      <c r="R14" s="158">
        <f t="shared" si="2"/>
        <v>37</v>
      </c>
      <c r="S14" s="159">
        <v>8</v>
      </c>
      <c r="T14" s="159">
        <v>5</v>
      </c>
      <c r="U14" s="159">
        <v>4</v>
      </c>
      <c r="V14" s="159">
        <v>4</v>
      </c>
      <c r="W14" s="158">
        <f t="shared" si="3"/>
        <v>21</v>
      </c>
      <c r="X14" s="104">
        <f t="shared" si="4"/>
        <v>109</v>
      </c>
      <c r="Y14" s="104">
        <v>6</v>
      </c>
    </row>
    <row r="15" spans="1:25" ht="18.75" customHeight="1">
      <c r="A15" s="43">
        <v>7</v>
      </c>
      <c r="B15" s="134" t="s">
        <v>85</v>
      </c>
      <c r="C15" s="16" t="s">
        <v>172</v>
      </c>
      <c r="D15" s="60">
        <v>6</v>
      </c>
      <c r="E15" s="60">
        <v>7</v>
      </c>
      <c r="F15" s="60">
        <v>6</v>
      </c>
      <c r="G15" s="60">
        <v>7</v>
      </c>
      <c r="H15" s="158">
        <f t="shared" si="0"/>
        <v>26</v>
      </c>
      <c r="I15" s="159">
        <v>10</v>
      </c>
      <c r="J15" s="159">
        <v>7</v>
      </c>
      <c r="K15" s="159">
        <v>7</v>
      </c>
      <c r="L15" s="159">
        <v>7</v>
      </c>
      <c r="M15" s="158">
        <f t="shared" si="1"/>
        <v>31</v>
      </c>
      <c r="N15" s="159">
        <v>10</v>
      </c>
      <c r="O15" s="159">
        <v>7</v>
      </c>
      <c r="P15" s="159">
        <v>6</v>
      </c>
      <c r="Q15" s="159">
        <v>8</v>
      </c>
      <c r="R15" s="158">
        <f t="shared" si="2"/>
        <v>31</v>
      </c>
      <c r="S15" s="159">
        <v>5</v>
      </c>
      <c r="T15" s="159">
        <v>6</v>
      </c>
      <c r="U15" s="159">
        <v>4</v>
      </c>
      <c r="V15" s="159">
        <v>6</v>
      </c>
      <c r="W15" s="158">
        <f t="shared" si="3"/>
        <v>21</v>
      </c>
      <c r="X15" s="104">
        <f t="shared" si="4"/>
        <v>109</v>
      </c>
      <c r="Y15" s="104">
        <v>7</v>
      </c>
    </row>
    <row r="16" spans="1:25" ht="18.75" customHeight="1">
      <c r="A16" s="43">
        <v>8</v>
      </c>
      <c r="B16" s="134" t="s">
        <v>22</v>
      </c>
      <c r="C16" s="16" t="s">
        <v>172</v>
      </c>
      <c r="D16" s="60">
        <v>8</v>
      </c>
      <c r="E16" s="60">
        <v>6</v>
      </c>
      <c r="F16" s="60">
        <v>6</v>
      </c>
      <c r="G16" s="60">
        <v>6</v>
      </c>
      <c r="H16" s="158">
        <f t="shared" si="0"/>
        <v>26</v>
      </c>
      <c r="I16" s="159">
        <v>10</v>
      </c>
      <c r="J16" s="159">
        <v>7</v>
      </c>
      <c r="K16" s="159">
        <v>7</v>
      </c>
      <c r="L16" s="159">
        <v>6</v>
      </c>
      <c r="M16" s="158">
        <f t="shared" si="1"/>
        <v>30</v>
      </c>
      <c r="N16" s="159">
        <v>10</v>
      </c>
      <c r="O16" s="159">
        <v>7</v>
      </c>
      <c r="P16" s="159">
        <v>6</v>
      </c>
      <c r="Q16" s="159">
        <v>8</v>
      </c>
      <c r="R16" s="158">
        <f t="shared" si="2"/>
        <v>31</v>
      </c>
      <c r="S16" s="159">
        <v>8</v>
      </c>
      <c r="T16" s="159">
        <v>3</v>
      </c>
      <c r="U16" s="159">
        <v>3</v>
      </c>
      <c r="V16" s="159">
        <v>6</v>
      </c>
      <c r="W16" s="158">
        <f t="shared" si="3"/>
        <v>20</v>
      </c>
      <c r="X16" s="104">
        <f t="shared" si="4"/>
        <v>107</v>
      </c>
      <c r="Y16" s="104">
        <v>8</v>
      </c>
    </row>
    <row r="17" spans="1:25" ht="18.75" customHeight="1">
      <c r="A17" s="43">
        <v>9</v>
      </c>
      <c r="B17" s="134" t="s">
        <v>187</v>
      </c>
      <c r="C17" s="16" t="s">
        <v>172</v>
      </c>
      <c r="D17" s="60">
        <v>7</v>
      </c>
      <c r="E17" s="60">
        <v>7</v>
      </c>
      <c r="F17" s="60">
        <v>7</v>
      </c>
      <c r="G17" s="60">
        <v>6</v>
      </c>
      <c r="H17" s="158">
        <f t="shared" si="0"/>
        <v>27</v>
      </c>
      <c r="I17" s="159">
        <v>7</v>
      </c>
      <c r="J17" s="159">
        <v>7</v>
      </c>
      <c r="K17" s="159">
        <v>7</v>
      </c>
      <c r="L17" s="159">
        <v>8</v>
      </c>
      <c r="M17" s="158">
        <f t="shared" si="1"/>
        <v>29</v>
      </c>
      <c r="N17" s="159">
        <v>10</v>
      </c>
      <c r="O17" s="159">
        <v>8</v>
      </c>
      <c r="P17" s="159">
        <v>6</v>
      </c>
      <c r="Q17" s="159">
        <v>8</v>
      </c>
      <c r="R17" s="158">
        <f t="shared" si="2"/>
        <v>32</v>
      </c>
      <c r="S17" s="159">
        <v>5</v>
      </c>
      <c r="T17" s="159">
        <v>5</v>
      </c>
      <c r="U17" s="159">
        <v>4</v>
      </c>
      <c r="V17" s="159">
        <v>4</v>
      </c>
      <c r="W17" s="158">
        <f t="shared" si="3"/>
        <v>18</v>
      </c>
      <c r="X17" s="104">
        <f t="shared" si="4"/>
        <v>106</v>
      </c>
      <c r="Y17" s="104">
        <v>9</v>
      </c>
    </row>
    <row r="18" spans="1:25" ht="18.75" customHeight="1">
      <c r="A18" s="43">
        <v>10</v>
      </c>
      <c r="B18" s="135" t="s">
        <v>122</v>
      </c>
      <c r="C18" s="16" t="s">
        <v>172</v>
      </c>
      <c r="D18" s="60">
        <v>8</v>
      </c>
      <c r="E18" s="60">
        <v>6</v>
      </c>
      <c r="F18" s="60">
        <v>6</v>
      </c>
      <c r="G18" s="60">
        <v>6</v>
      </c>
      <c r="H18" s="158">
        <f t="shared" si="0"/>
        <v>26</v>
      </c>
      <c r="I18" s="159">
        <v>10</v>
      </c>
      <c r="J18" s="159">
        <v>7</v>
      </c>
      <c r="K18" s="159">
        <v>4</v>
      </c>
      <c r="L18" s="159">
        <v>8</v>
      </c>
      <c r="M18" s="158">
        <f t="shared" si="1"/>
        <v>29</v>
      </c>
      <c r="N18" s="159">
        <v>9</v>
      </c>
      <c r="O18" s="159">
        <v>8</v>
      </c>
      <c r="P18" s="159">
        <v>6</v>
      </c>
      <c r="Q18" s="159">
        <v>7</v>
      </c>
      <c r="R18" s="158">
        <f t="shared" si="2"/>
        <v>30</v>
      </c>
      <c r="S18" s="159">
        <v>7</v>
      </c>
      <c r="T18" s="159">
        <v>6</v>
      </c>
      <c r="U18" s="159">
        <v>0</v>
      </c>
      <c r="V18" s="159">
        <v>8</v>
      </c>
      <c r="W18" s="158">
        <f t="shared" si="3"/>
        <v>21</v>
      </c>
      <c r="X18" s="104">
        <f t="shared" si="4"/>
        <v>106</v>
      </c>
      <c r="Y18" s="104">
        <v>10</v>
      </c>
    </row>
    <row r="19" spans="1:25" ht="18.75" customHeight="1">
      <c r="A19" s="43">
        <v>11</v>
      </c>
      <c r="B19" s="134" t="s">
        <v>84</v>
      </c>
      <c r="C19" s="16" t="s">
        <v>172</v>
      </c>
      <c r="D19" s="60">
        <v>7</v>
      </c>
      <c r="E19" s="60">
        <v>7</v>
      </c>
      <c r="F19" s="60">
        <v>6</v>
      </c>
      <c r="G19" s="60">
        <v>6</v>
      </c>
      <c r="H19" s="158">
        <f t="shared" si="0"/>
        <v>26</v>
      </c>
      <c r="I19" s="159">
        <v>10</v>
      </c>
      <c r="J19" s="159">
        <v>5</v>
      </c>
      <c r="K19" s="159">
        <v>5</v>
      </c>
      <c r="L19" s="159">
        <v>5</v>
      </c>
      <c r="M19" s="158">
        <f t="shared" si="1"/>
        <v>25</v>
      </c>
      <c r="N19" s="159">
        <v>10</v>
      </c>
      <c r="O19" s="159">
        <v>6</v>
      </c>
      <c r="P19" s="159">
        <v>6</v>
      </c>
      <c r="Q19" s="159">
        <v>6</v>
      </c>
      <c r="R19" s="158">
        <f t="shared" si="2"/>
        <v>28</v>
      </c>
      <c r="S19" s="159">
        <v>4</v>
      </c>
      <c r="T19" s="159">
        <v>4</v>
      </c>
      <c r="U19" s="159">
        <v>0</v>
      </c>
      <c r="V19" s="159">
        <v>4</v>
      </c>
      <c r="W19" s="158">
        <f t="shared" si="3"/>
        <v>12</v>
      </c>
      <c r="X19" s="104">
        <f t="shared" si="4"/>
        <v>91</v>
      </c>
      <c r="Y19" s="104">
        <v>11</v>
      </c>
    </row>
    <row r="20" spans="1:25" ht="26.25" customHeight="1">
      <c r="A20" s="61"/>
      <c r="B20" s="237" t="s">
        <v>437</v>
      </c>
      <c r="C20" s="237"/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37"/>
      <c r="W20" s="237"/>
      <c r="X20" s="237"/>
      <c r="Y20" s="237"/>
    </row>
    <row r="21" spans="1:25" ht="18.75" customHeight="1">
      <c r="A21" s="43">
        <v>1</v>
      </c>
      <c r="B21" s="36" t="s">
        <v>85</v>
      </c>
      <c r="C21" s="36" t="s">
        <v>172</v>
      </c>
      <c r="D21" s="60">
        <v>7</v>
      </c>
      <c r="E21" s="60">
        <v>7</v>
      </c>
      <c r="F21" s="60">
        <v>6</v>
      </c>
      <c r="G21" s="60">
        <v>8</v>
      </c>
      <c r="H21" s="158">
        <f>SUM(D21:G21)</f>
        <v>28</v>
      </c>
      <c r="I21" s="159">
        <v>10</v>
      </c>
      <c r="J21" s="159">
        <v>5</v>
      </c>
      <c r="K21" s="159">
        <v>5</v>
      </c>
      <c r="L21" s="159">
        <v>5</v>
      </c>
      <c r="M21" s="158">
        <f>SUM(I21:L21)</f>
        <v>25</v>
      </c>
      <c r="N21" s="159">
        <v>7</v>
      </c>
      <c r="O21" s="159">
        <v>5</v>
      </c>
      <c r="P21" s="159">
        <v>3</v>
      </c>
      <c r="Q21" s="159">
        <v>6</v>
      </c>
      <c r="R21" s="158">
        <f>SUM(N21:Q21)</f>
        <v>21</v>
      </c>
      <c r="S21" s="159">
        <v>7</v>
      </c>
      <c r="T21" s="159">
        <v>6</v>
      </c>
      <c r="U21" s="159">
        <v>2</v>
      </c>
      <c r="V21" s="159">
        <v>5</v>
      </c>
      <c r="W21" s="158">
        <f>SUM(S21:V21)</f>
        <v>20</v>
      </c>
      <c r="X21" s="104">
        <f>H21+M21+R21</f>
        <v>74</v>
      </c>
      <c r="Y21" s="104">
        <v>1</v>
      </c>
    </row>
    <row r="22" spans="1:16" ht="15.75">
      <c r="A22" s="55"/>
      <c r="B22" s="53"/>
      <c r="C22" s="53"/>
      <c r="D22" s="25"/>
      <c r="E22" s="25"/>
      <c r="F22" s="25"/>
      <c r="J22" s="116"/>
      <c r="K22" s="116"/>
      <c r="L22" s="116"/>
      <c r="M22" s="116"/>
      <c r="N22" s="116"/>
      <c r="O22" s="116"/>
      <c r="P22" s="116"/>
    </row>
    <row r="23" spans="1:16" ht="15.75">
      <c r="A23" s="55"/>
      <c r="B23" s="33" t="s">
        <v>60</v>
      </c>
      <c r="C23" s="33"/>
      <c r="E23" s="12"/>
      <c r="F23" s="25"/>
      <c r="H23" s="12" t="s">
        <v>61</v>
      </c>
      <c r="J23" s="117" t="s">
        <v>244</v>
      </c>
      <c r="K23" s="116"/>
      <c r="L23" s="116"/>
      <c r="M23" s="116"/>
      <c r="N23" s="116"/>
      <c r="O23" s="116"/>
      <c r="P23" s="116"/>
    </row>
    <row r="24" spans="2:16" ht="15.75">
      <c r="B24" s="22"/>
      <c r="C24" s="22"/>
      <c r="E24" s="25"/>
      <c r="F24" s="25"/>
      <c r="H24" s="22"/>
      <c r="J24" s="117" t="s">
        <v>245</v>
      </c>
      <c r="K24" s="116"/>
      <c r="L24" s="116"/>
      <c r="M24" s="116"/>
      <c r="N24" s="116"/>
      <c r="O24" s="116"/>
      <c r="P24" s="116"/>
    </row>
    <row r="25" spans="2:16" ht="15.75">
      <c r="B25" s="33" t="s">
        <v>81</v>
      </c>
      <c r="C25" s="33"/>
      <c r="E25" s="25"/>
      <c r="F25" s="25"/>
      <c r="H25" s="12" t="s">
        <v>82</v>
      </c>
      <c r="J25" s="117" t="s">
        <v>246</v>
      </c>
      <c r="K25" s="116"/>
      <c r="L25" s="116"/>
      <c r="M25" s="116"/>
      <c r="N25" s="116"/>
      <c r="O25" s="116"/>
      <c r="P25" s="116"/>
    </row>
    <row r="26" spans="10:16" ht="15">
      <c r="J26" s="116" t="s">
        <v>247</v>
      </c>
      <c r="K26" s="116"/>
      <c r="L26" s="116"/>
      <c r="M26" s="116"/>
      <c r="N26" s="116"/>
      <c r="O26" s="116"/>
      <c r="P26" s="116"/>
    </row>
    <row r="27" spans="10:16" ht="15">
      <c r="J27" s="116"/>
      <c r="K27" s="116"/>
      <c r="L27" s="116"/>
      <c r="M27" s="116"/>
      <c r="N27" s="116"/>
      <c r="O27" s="116"/>
      <c r="P27" s="116"/>
    </row>
    <row r="28" ht="15">
      <c r="B28" s="8" t="s">
        <v>104</v>
      </c>
    </row>
    <row r="29" ht="15">
      <c r="B29" s="8" t="s">
        <v>106</v>
      </c>
    </row>
    <row r="30" ht="15">
      <c r="B30" s="8" t="s">
        <v>107</v>
      </c>
    </row>
    <row r="31" spans="1:25" ht="15">
      <c r="A31" s="8" t="s">
        <v>105</v>
      </c>
      <c r="B31" s="295" t="s">
        <v>108</v>
      </c>
      <c r="C31" s="295"/>
      <c r="D31" s="295"/>
      <c r="E31" s="295"/>
      <c r="F31" s="295"/>
      <c r="G31" s="295"/>
      <c r="H31" s="295"/>
      <c r="I31" s="295"/>
      <c r="J31" s="295"/>
      <c r="K31" s="295"/>
      <c r="L31" s="295"/>
      <c r="M31" s="295"/>
      <c r="N31" s="295"/>
      <c r="O31" s="295"/>
      <c r="P31" s="295"/>
      <c r="Q31" s="295"/>
      <c r="R31" s="295"/>
      <c r="S31" s="295"/>
      <c r="T31" s="295"/>
      <c r="U31" s="295"/>
      <c r="V31" s="295"/>
      <c r="W31" s="295"/>
      <c r="X31" s="295"/>
      <c r="Y31" s="295"/>
    </row>
    <row r="32" spans="1:25" ht="15" customHeight="1">
      <c r="A32" s="8" t="s">
        <v>105</v>
      </c>
      <c r="B32" s="296" t="s">
        <v>109</v>
      </c>
      <c r="C32" s="296"/>
      <c r="D32" s="296"/>
      <c r="E32" s="296"/>
      <c r="F32" s="296"/>
      <c r="G32" s="296"/>
      <c r="H32" s="296"/>
      <c r="I32" s="296"/>
      <c r="J32" s="296"/>
      <c r="K32" s="296"/>
      <c r="L32" s="296"/>
      <c r="M32" s="296"/>
      <c r="N32" s="296"/>
      <c r="O32" s="296"/>
      <c r="P32" s="296"/>
      <c r="Q32" s="296"/>
      <c r="R32" s="296"/>
      <c r="S32" s="296"/>
      <c r="T32" s="296"/>
      <c r="U32" s="296"/>
      <c r="V32" s="296"/>
      <c r="W32" s="296"/>
      <c r="X32" s="296"/>
      <c r="Y32" s="296"/>
    </row>
    <row r="33" spans="1:2" ht="15">
      <c r="A33" s="8" t="s">
        <v>105</v>
      </c>
      <c r="B33" s="8" t="s">
        <v>110</v>
      </c>
    </row>
    <row r="34" ht="30" customHeight="1">
      <c r="A34" s="8" t="s">
        <v>105</v>
      </c>
    </row>
    <row r="38" spans="2:6" ht="15">
      <c r="B38" s="72" t="s">
        <v>111</v>
      </c>
      <c r="C38" s="72"/>
      <c r="D38" s="72"/>
      <c r="E38" s="72" t="s">
        <v>112</v>
      </c>
      <c r="F38" s="72"/>
    </row>
    <row r="39" spans="2:6" ht="15">
      <c r="B39" s="72" t="s">
        <v>113</v>
      </c>
      <c r="C39" s="72"/>
      <c r="D39" s="72"/>
      <c r="E39" s="72" t="s">
        <v>112</v>
      </c>
      <c r="F39" s="72"/>
    </row>
    <row r="40" spans="2:6" ht="15">
      <c r="B40" s="72" t="s">
        <v>114</v>
      </c>
      <c r="C40" s="72"/>
      <c r="D40" s="72"/>
      <c r="E40" s="72" t="s">
        <v>112</v>
      </c>
      <c r="F40" s="72"/>
    </row>
    <row r="41" spans="2:6" ht="15">
      <c r="B41" s="72" t="s">
        <v>115</v>
      </c>
      <c r="C41" s="72"/>
      <c r="D41" s="72"/>
      <c r="E41" s="72" t="s">
        <v>116</v>
      </c>
      <c r="F41" s="72"/>
    </row>
    <row r="42" spans="2:6" ht="15">
      <c r="B42" s="72" t="s">
        <v>78</v>
      </c>
      <c r="C42" s="72"/>
      <c r="D42" s="72"/>
      <c r="E42" s="72" t="s">
        <v>116</v>
      </c>
      <c r="F42" s="72"/>
    </row>
    <row r="43" spans="2:6" ht="15">
      <c r="B43" s="72" t="s">
        <v>117</v>
      </c>
      <c r="C43" s="72"/>
      <c r="D43" s="72"/>
      <c r="E43" s="72" t="s">
        <v>116</v>
      </c>
      <c r="F43" s="72"/>
    </row>
    <row r="44" spans="2:6" ht="15">
      <c r="B44" s="72" t="s">
        <v>118</v>
      </c>
      <c r="C44" s="72"/>
      <c r="D44" s="72"/>
      <c r="E44" s="72" t="s">
        <v>116</v>
      </c>
      <c r="F44" s="72"/>
    </row>
    <row r="45" spans="2:6" ht="15">
      <c r="B45" s="72" t="s">
        <v>119</v>
      </c>
      <c r="C45" s="72"/>
      <c r="D45" s="72"/>
      <c r="E45" s="72" t="s">
        <v>116</v>
      </c>
      <c r="F45" s="72"/>
    </row>
    <row r="46" spans="2:6" ht="15">
      <c r="B46" s="72" t="s">
        <v>120</v>
      </c>
      <c r="C46" s="72"/>
      <c r="D46" s="72"/>
      <c r="E46" s="72" t="s">
        <v>116</v>
      </c>
      <c r="F46" s="72"/>
    </row>
    <row r="47" spans="2:6" ht="15">
      <c r="B47" s="72" t="s">
        <v>121</v>
      </c>
      <c r="C47" s="72"/>
      <c r="D47" s="72"/>
      <c r="E47" s="72" t="s">
        <v>116</v>
      </c>
      <c r="F47" s="72"/>
    </row>
    <row r="48" spans="2:6" ht="15">
      <c r="B48" s="72" t="s">
        <v>122</v>
      </c>
      <c r="C48" s="72"/>
      <c r="D48" s="72"/>
      <c r="E48" s="72" t="s">
        <v>123</v>
      </c>
      <c r="F48" s="72"/>
    </row>
    <row r="49" spans="2:6" ht="15">
      <c r="B49" s="72" t="s">
        <v>124</v>
      </c>
      <c r="C49" s="72"/>
      <c r="D49" s="72"/>
      <c r="E49" s="72" t="s">
        <v>123</v>
      </c>
      <c r="F49" s="72"/>
    </row>
    <row r="50" spans="2:6" ht="15">
      <c r="B50" s="72" t="s">
        <v>125</v>
      </c>
      <c r="C50" s="72"/>
      <c r="D50" s="72"/>
      <c r="E50" s="72" t="s">
        <v>123</v>
      </c>
      <c r="F50" s="72"/>
    </row>
    <row r="51" spans="2:6" ht="15">
      <c r="B51" s="72" t="s">
        <v>126</v>
      </c>
      <c r="C51" s="72"/>
      <c r="D51" s="72"/>
      <c r="E51" s="72" t="s">
        <v>123</v>
      </c>
      <c r="F51" s="72"/>
    </row>
    <row r="52" spans="2:6" ht="15">
      <c r="B52" s="72" t="s">
        <v>127</v>
      </c>
      <c r="C52" s="72"/>
      <c r="D52" s="72"/>
      <c r="E52" s="72" t="s">
        <v>123</v>
      </c>
      <c r="F52" s="72"/>
    </row>
    <row r="53" spans="2:6" ht="15">
      <c r="B53" s="72" t="s">
        <v>128</v>
      </c>
      <c r="C53" s="72"/>
      <c r="D53" s="72"/>
      <c r="E53" s="72" t="s">
        <v>123</v>
      </c>
      <c r="F53" s="72"/>
    </row>
    <row r="54" spans="2:6" ht="15">
      <c r="B54" s="72" t="s">
        <v>129</v>
      </c>
      <c r="C54" s="72"/>
      <c r="D54" s="72"/>
      <c r="E54" s="72" t="s">
        <v>123</v>
      </c>
      <c r="F54" s="72"/>
    </row>
    <row r="55" spans="2:6" ht="15">
      <c r="B55" s="72" t="s">
        <v>130</v>
      </c>
      <c r="C55" s="72"/>
      <c r="D55" s="72"/>
      <c r="E55" s="72" t="s">
        <v>123</v>
      </c>
      <c r="F55" s="72"/>
    </row>
    <row r="56" spans="2:6" ht="15">
      <c r="B56" s="72" t="s">
        <v>131</v>
      </c>
      <c r="C56" s="72"/>
      <c r="D56" s="72"/>
      <c r="E56" s="72"/>
      <c r="F56" s="72"/>
    </row>
  </sheetData>
  <sheetProtection/>
  <mergeCells count="13">
    <mergeCell ref="B31:Y31"/>
    <mergeCell ref="B32:Y32"/>
    <mergeCell ref="A1:Y1"/>
    <mergeCell ref="A3:Y3"/>
    <mergeCell ref="A6:A7"/>
    <mergeCell ref="B6:B7"/>
    <mergeCell ref="X6:X7"/>
    <mergeCell ref="Y6:Y7"/>
    <mergeCell ref="C6:C7"/>
    <mergeCell ref="H6:H7"/>
    <mergeCell ref="M6:M7"/>
    <mergeCell ref="R6:R7"/>
    <mergeCell ref="W6:W7"/>
  </mergeCells>
  <printOptions/>
  <pageMargins left="0.25" right="0.25" top="0.75" bottom="0.75" header="0.3" footer="0.3"/>
  <pageSetup fitToHeight="0" fitToWidth="1" horizontalDpi="600" verticalDpi="600" orientation="portrait" paperSize="9" scale="1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C19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7.421875" style="8" customWidth="1"/>
    <col min="2" max="2" width="32.28125" style="8" customWidth="1"/>
    <col min="3" max="4" width="7.8515625" style="8" customWidth="1"/>
    <col min="5" max="255" width="9.140625" style="8" customWidth="1"/>
    <col min="256" max="16384" width="7.421875" style="8" customWidth="1"/>
  </cols>
  <sheetData>
    <row r="1" spans="1:29" ht="18.75">
      <c r="A1" s="289" t="s">
        <v>63</v>
      </c>
      <c r="B1" s="289"/>
      <c r="C1" s="289"/>
      <c r="D1" s="289"/>
      <c r="E1" s="289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</row>
    <row r="3" spans="1:5" ht="16.5" customHeight="1">
      <c r="A3" s="293" t="s">
        <v>148</v>
      </c>
      <c r="B3" s="293"/>
      <c r="C3" s="293"/>
      <c r="D3" s="293"/>
      <c r="E3" s="293"/>
    </row>
    <row r="4" spans="1:5" ht="15.75">
      <c r="A4" s="71"/>
      <c r="B4" s="70"/>
      <c r="C4" s="170"/>
      <c r="D4" s="70"/>
      <c r="E4" s="70"/>
    </row>
    <row r="5" spans="2:4" ht="15.75">
      <c r="B5" s="243" t="s">
        <v>86</v>
      </c>
      <c r="C5" s="11"/>
      <c r="D5" s="243" t="s">
        <v>167</v>
      </c>
    </row>
    <row r="6" spans="1:5" ht="25.5" customHeight="1">
      <c r="A6" s="41" t="s">
        <v>90</v>
      </c>
      <c r="B6" s="41" t="s">
        <v>64</v>
      </c>
      <c r="C6" s="41" t="s">
        <v>149</v>
      </c>
      <c r="D6" s="41" t="s">
        <v>89</v>
      </c>
      <c r="E6" s="42" t="s">
        <v>12</v>
      </c>
    </row>
    <row r="7" spans="1:5" ht="15.75">
      <c r="A7" s="43">
        <v>1</v>
      </c>
      <c r="B7" s="31" t="s">
        <v>312</v>
      </c>
      <c r="C7" s="108" t="s">
        <v>434</v>
      </c>
      <c r="D7" s="108">
        <v>52</v>
      </c>
      <c r="E7" s="45">
        <v>1</v>
      </c>
    </row>
    <row r="8" spans="1:5" ht="15.75">
      <c r="A8" s="43">
        <v>2</v>
      </c>
      <c r="B8" s="173" t="s">
        <v>33</v>
      </c>
      <c r="C8" s="236" t="s">
        <v>435</v>
      </c>
      <c r="D8" s="174">
        <v>55</v>
      </c>
      <c r="E8" s="45">
        <v>1</v>
      </c>
    </row>
    <row r="9" spans="1:5" ht="15.75">
      <c r="A9" s="43">
        <v>3</v>
      </c>
      <c r="B9" s="89" t="s">
        <v>67</v>
      </c>
      <c r="C9" s="236" t="s">
        <v>435</v>
      </c>
      <c r="D9" s="57">
        <v>49</v>
      </c>
      <c r="E9" s="45">
        <v>2</v>
      </c>
    </row>
    <row r="10" spans="1:5" ht="15.75">
      <c r="A10" s="43">
        <v>4</v>
      </c>
      <c r="B10" s="89" t="s">
        <v>22</v>
      </c>
      <c r="C10" s="236" t="s">
        <v>435</v>
      </c>
      <c r="D10" s="57">
        <v>43</v>
      </c>
      <c r="E10" s="45">
        <v>3</v>
      </c>
    </row>
    <row r="11" spans="1:10" ht="15.75">
      <c r="A11" s="43">
        <v>5</v>
      </c>
      <c r="B11" s="27" t="s">
        <v>276</v>
      </c>
      <c r="C11" s="236" t="s">
        <v>435</v>
      </c>
      <c r="D11" s="43">
        <v>40</v>
      </c>
      <c r="E11" s="43">
        <v>4</v>
      </c>
      <c r="J11" s="50"/>
    </row>
    <row r="12" spans="1:5" ht="15.75">
      <c r="A12" s="43">
        <v>6</v>
      </c>
      <c r="B12" s="89" t="s">
        <v>79</v>
      </c>
      <c r="C12" s="236" t="s">
        <v>435</v>
      </c>
      <c r="D12" s="15">
        <v>38</v>
      </c>
      <c r="E12" s="45">
        <v>5</v>
      </c>
    </row>
    <row r="13" spans="1:5" ht="15.75">
      <c r="A13" s="43">
        <v>7</v>
      </c>
      <c r="B13" s="27" t="s">
        <v>471</v>
      </c>
      <c r="C13" s="236" t="s">
        <v>435</v>
      </c>
      <c r="D13" s="109">
        <v>38</v>
      </c>
      <c r="E13" s="45">
        <v>5</v>
      </c>
    </row>
    <row r="14" spans="1:5" ht="15.75">
      <c r="A14" s="43">
        <v>8</v>
      </c>
      <c r="B14" s="27" t="s">
        <v>459</v>
      </c>
      <c r="C14" s="236" t="s">
        <v>435</v>
      </c>
      <c r="D14" s="43">
        <v>38</v>
      </c>
      <c r="E14" s="43">
        <v>5</v>
      </c>
    </row>
    <row r="15" spans="1:5" ht="15.75">
      <c r="A15" s="43">
        <v>9</v>
      </c>
      <c r="B15" s="89" t="s">
        <v>187</v>
      </c>
      <c r="C15" s="236" t="s">
        <v>435</v>
      </c>
      <c r="D15" s="109">
        <v>32</v>
      </c>
      <c r="E15" s="45">
        <v>6</v>
      </c>
    </row>
    <row r="17" spans="2:4" ht="15.75">
      <c r="B17" s="52" t="s">
        <v>60</v>
      </c>
      <c r="C17" s="52"/>
      <c r="D17" s="12" t="s">
        <v>61</v>
      </c>
    </row>
    <row r="19" spans="2:4" ht="15.75">
      <c r="B19" s="33" t="s">
        <v>81</v>
      </c>
      <c r="C19" s="33"/>
      <c r="D19" s="12" t="s">
        <v>82</v>
      </c>
    </row>
  </sheetData>
  <sheetProtection/>
  <mergeCells count="2">
    <mergeCell ref="A3:E3"/>
    <mergeCell ref="A1:E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B58"/>
  <sheetViews>
    <sheetView zoomScale="87" zoomScaleNormal="87" zoomScalePageLayoutView="0" workbookViewId="0" topLeftCell="A1">
      <selection activeCell="W15" sqref="W15"/>
    </sheetView>
  </sheetViews>
  <sheetFormatPr defaultColWidth="9.140625" defaultRowHeight="15"/>
  <cols>
    <col min="1" max="1" width="6.00390625" style="8" customWidth="1"/>
    <col min="2" max="2" width="30.57421875" style="8" customWidth="1"/>
    <col min="3" max="4" width="9.140625" style="8" hidden="1" customWidth="1"/>
    <col min="5" max="5" width="9.28125" style="8" hidden="1" customWidth="1"/>
    <col min="6" max="6" width="8.8515625" style="8" customWidth="1"/>
    <col min="7" max="7" width="4.57421875" style="8" customWidth="1"/>
    <col min="8" max="8" width="5.28125" style="8" customWidth="1"/>
    <col min="9" max="9" width="5.421875" style="8" customWidth="1"/>
    <col min="10" max="11" width="4.8515625" style="8" customWidth="1"/>
    <col min="12" max="12" width="6.140625" style="8" customWidth="1"/>
    <col min="13" max="13" width="4.57421875" style="8" customWidth="1"/>
    <col min="14" max="14" width="4.8515625" style="8" customWidth="1"/>
    <col min="15" max="16" width="5.00390625" style="8" customWidth="1"/>
    <col min="17" max="17" width="5.7109375" style="8" customWidth="1"/>
    <col min="18" max="18" width="6.28125" style="8" customWidth="1"/>
    <col min="19" max="19" width="7.7109375" style="8" customWidth="1"/>
    <col min="20" max="20" width="9.140625" style="8" customWidth="1"/>
    <col min="21" max="28" width="6.28125" style="8" customWidth="1"/>
    <col min="29" max="251" width="9.140625" style="8" customWidth="1"/>
    <col min="252" max="252" width="6.00390625" style="8" customWidth="1"/>
    <col min="253" max="253" width="35.7109375" style="8" customWidth="1"/>
    <col min="254" max="254" width="7.8515625" style="8" customWidth="1"/>
    <col min="255" max="16384" width="9.28125" style="8" customWidth="1"/>
  </cols>
  <sheetData>
    <row r="1" spans="1:19" ht="18.75">
      <c r="A1" s="289" t="s">
        <v>63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</row>
    <row r="2" ht="15.75">
      <c r="A2" s="73"/>
    </row>
    <row r="3" spans="1:19" ht="15.75">
      <c r="A3" s="297" t="s">
        <v>145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</row>
    <row r="4" spans="1:19" ht="15.75">
      <c r="A4" s="235"/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</row>
    <row r="5" spans="1:19" ht="15.75">
      <c r="A5" s="73"/>
      <c r="B5" s="11" t="s">
        <v>86</v>
      </c>
      <c r="C5" s="10" t="s">
        <v>167</v>
      </c>
      <c r="D5" s="25"/>
      <c r="E5" s="74"/>
      <c r="F5" s="25"/>
      <c r="G5" s="306" t="s">
        <v>298</v>
      </c>
      <c r="H5" s="306"/>
      <c r="I5" s="306"/>
      <c r="J5" s="306"/>
      <c r="K5" s="75"/>
      <c r="L5" s="25"/>
      <c r="M5" s="75" t="s">
        <v>297</v>
      </c>
      <c r="N5" s="25"/>
      <c r="O5" s="25"/>
      <c r="P5" s="25"/>
      <c r="Q5" s="75"/>
      <c r="R5" s="25"/>
      <c r="S5" s="25"/>
    </row>
    <row r="6" spans="1:28" s="51" customFormat="1" ht="75" customHeight="1">
      <c r="A6" s="43" t="s">
        <v>95</v>
      </c>
      <c r="B6" s="43" t="s">
        <v>64</v>
      </c>
      <c r="C6" s="76" t="s">
        <v>133</v>
      </c>
      <c r="D6" s="76" t="s">
        <v>134</v>
      </c>
      <c r="E6" s="76" t="s">
        <v>135</v>
      </c>
      <c r="F6" s="77" t="s">
        <v>66</v>
      </c>
      <c r="G6" s="78" t="s">
        <v>136</v>
      </c>
      <c r="H6" s="78" t="s">
        <v>137</v>
      </c>
      <c r="I6" s="78" t="s">
        <v>147</v>
      </c>
      <c r="J6" s="78" t="s">
        <v>146</v>
      </c>
      <c r="K6" s="78" t="s">
        <v>140</v>
      </c>
      <c r="L6" s="78" t="s">
        <v>142</v>
      </c>
      <c r="M6" s="78" t="s">
        <v>141</v>
      </c>
      <c r="N6" s="78" t="s">
        <v>139</v>
      </c>
      <c r="O6" s="78" t="s">
        <v>138</v>
      </c>
      <c r="P6" s="78" t="s">
        <v>143</v>
      </c>
      <c r="Q6" s="79" t="s">
        <v>144</v>
      </c>
      <c r="R6" s="79" t="s">
        <v>76</v>
      </c>
      <c r="S6" s="76" t="s">
        <v>12</v>
      </c>
      <c r="V6" s="81"/>
      <c r="W6" s="81"/>
      <c r="X6" s="81"/>
      <c r="Y6" s="81"/>
      <c r="Z6" s="81"/>
      <c r="AA6" s="81"/>
      <c r="AB6" s="80"/>
    </row>
    <row r="7" spans="1:19" s="51" customFormat="1" ht="26.25" customHeight="1">
      <c r="A7" s="305" t="s">
        <v>447</v>
      </c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</row>
    <row r="8" spans="1:19" s="51" customFormat="1" ht="15.75" customHeight="1">
      <c r="A8" s="87">
        <v>1</v>
      </c>
      <c r="B8" s="140" t="s">
        <v>469</v>
      </c>
      <c r="C8" s="82">
        <v>0.034722222222222224</v>
      </c>
      <c r="D8" s="82">
        <v>0.09012731481481483</v>
      </c>
      <c r="E8" s="82">
        <v>0</v>
      </c>
      <c r="F8" s="82">
        <f aca="true" t="shared" si="0" ref="F8:F14">D8-C8-E8</f>
        <v>0.0554050925925926</v>
      </c>
      <c r="G8" s="88"/>
      <c r="H8" s="175">
        <v>0</v>
      </c>
      <c r="I8" s="175">
        <v>9</v>
      </c>
      <c r="J8" s="175">
        <v>2</v>
      </c>
      <c r="K8" s="175">
        <v>0</v>
      </c>
      <c r="L8" s="175">
        <v>3</v>
      </c>
      <c r="M8" s="175">
        <v>0</v>
      </c>
      <c r="N8" s="175">
        <v>0</v>
      </c>
      <c r="O8" s="175">
        <v>10</v>
      </c>
      <c r="P8" s="88"/>
      <c r="Q8" s="83">
        <v>0</v>
      </c>
      <c r="R8" s="84">
        <f aca="true" t="shared" si="1" ref="R8:R14">SUM(G8:Q8)</f>
        <v>24</v>
      </c>
      <c r="S8" s="87">
        <v>1</v>
      </c>
    </row>
    <row r="9" spans="1:19" s="51" customFormat="1" ht="15.75" customHeight="1">
      <c r="A9" s="87">
        <v>2</v>
      </c>
      <c r="B9" s="140" t="s">
        <v>182</v>
      </c>
      <c r="C9" s="82">
        <v>0.013888888888888888</v>
      </c>
      <c r="D9" s="82">
        <v>0.05684027777777778</v>
      </c>
      <c r="E9" s="82">
        <v>0</v>
      </c>
      <c r="F9" s="82">
        <f t="shared" si="0"/>
        <v>0.04295138888888889</v>
      </c>
      <c r="G9" s="88"/>
      <c r="H9" s="43">
        <v>1</v>
      </c>
      <c r="I9" s="43">
        <v>9</v>
      </c>
      <c r="J9" s="43">
        <v>1</v>
      </c>
      <c r="K9" s="43">
        <v>10</v>
      </c>
      <c r="L9" s="43">
        <v>0</v>
      </c>
      <c r="M9" s="43">
        <v>5</v>
      </c>
      <c r="N9" s="43">
        <v>0</v>
      </c>
      <c r="O9" s="43">
        <v>2</v>
      </c>
      <c r="P9" s="88"/>
      <c r="Q9" s="83">
        <v>0</v>
      </c>
      <c r="R9" s="84">
        <f t="shared" si="1"/>
        <v>28</v>
      </c>
      <c r="S9" s="87">
        <v>2</v>
      </c>
    </row>
    <row r="10" spans="1:19" s="51" customFormat="1" ht="15.75" customHeight="1">
      <c r="A10" s="87">
        <v>3</v>
      </c>
      <c r="B10" s="142" t="s">
        <v>468</v>
      </c>
      <c r="C10" s="82">
        <v>0.020833333333333332</v>
      </c>
      <c r="D10" s="82">
        <v>0.07034722222222221</v>
      </c>
      <c r="E10" s="82">
        <v>0.002777777777777778</v>
      </c>
      <c r="F10" s="82">
        <f t="shared" si="0"/>
        <v>0.04673611111111111</v>
      </c>
      <c r="G10" s="88"/>
      <c r="H10" s="43">
        <v>0</v>
      </c>
      <c r="I10" s="43">
        <v>15</v>
      </c>
      <c r="J10" s="43">
        <v>4</v>
      </c>
      <c r="K10" s="43">
        <v>0</v>
      </c>
      <c r="L10" s="43">
        <v>0</v>
      </c>
      <c r="M10" s="43">
        <v>0</v>
      </c>
      <c r="N10" s="43">
        <v>0</v>
      </c>
      <c r="O10" s="43">
        <v>11</v>
      </c>
      <c r="P10" s="88"/>
      <c r="Q10" s="83">
        <v>0</v>
      </c>
      <c r="R10" s="84">
        <f t="shared" si="1"/>
        <v>30</v>
      </c>
      <c r="S10" s="87">
        <v>3</v>
      </c>
    </row>
    <row r="11" spans="1:19" s="51" customFormat="1" ht="15.75" customHeight="1">
      <c r="A11" s="87">
        <v>4</v>
      </c>
      <c r="B11" s="140" t="s">
        <v>289</v>
      </c>
      <c r="C11" s="82">
        <v>0.006944444444444444</v>
      </c>
      <c r="D11" s="82">
        <v>0.06041666666666667</v>
      </c>
      <c r="E11" s="82">
        <v>0</v>
      </c>
      <c r="F11" s="82">
        <f t="shared" si="0"/>
        <v>0.05347222222222223</v>
      </c>
      <c r="G11" s="88"/>
      <c r="H11" s="43">
        <v>0</v>
      </c>
      <c r="I11" s="43">
        <v>18</v>
      </c>
      <c r="J11" s="43">
        <v>0</v>
      </c>
      <c r="K11" s="43">
        <v>10</v>
      </c>
      <c r="L11" s="43">
        <v>0</v>
      </c>
      <c r="M11" s="43">
        <v>3</v>
      </c>
      <c r="N11" s="43">
        <v>0</v>
      </c>
      <c r="O11" s="43">
        <v>21</v>
      </c>
      <c r="P11" s="88"/>
      <c r="Q11" s="83">
        <v>0</v>
      </c>
      <c r="R11" s="84">
        <f t="shared" si="1"/>
        <v>52</v>
      </c>
      <c r="S11" s="87">
        <v>4</v>
      </c>
    </row>
    <row r="12" spans="1:19" ht="15.75" customHeight="1">
      <c r="A12" s="87">
        <v>5</v>
      </c>
      <c r="B12" s="140" t="s">
        <v>460</v>
      </c>
      <c r="C12" s="82">
        <v>0.027777777777777776</v>
      </c>
      <c r="D12" s="82">
        <v>0.11083333333333334</v>
      </c>
      <c r="E12" s="82">
        <v>0.001388888888888889</v>
      </c>
      <c r="F12" s="82">
        <f t="shared" si="0"/>
        <v>0.08166666666666668</v>
      </c>
      <c r="G12" s="88"/>
      <c r="H12" s="175">
        <v>1</v>
      </c>
      <c r="I12" s="175">
        <v>12</v>
      </c>
      <c r="J12" s="175">
        <v>6</v>
      </c>
      <c r="K12" s="175">
        <v>0</v>
      </c>
      <c r="L12" s="175">
        <v>0</v>
      </c>
      <c r="M12" s="175">
        <v>29</v>
      </c>
      <c r="N12" s="175">
        <v>3</v>
      </c>
      <c r="O12" s="175">
        <v>1</v>
      </c>
      <c r="P12" s="88"/>
      <c r="Q12" s="83">
        <v>0</v>
      </c>
      <c r="R12" s="84">
        <f t="shared" si="1"/>
        <v>52</v>
      </c>
      <c r="S12" s="87">
        <v>5</v>
      </c>
    </row>
    <row r="13" spans="1:19" ht="15.75" customHeight="1">
      <c r="A13" s="87">
        <v>6</v>
      </c>
      <c r="B13" s="140" t="s">
        <v>288</v>
      </c>
      <c r="C13" s="82">
        <v>0.08333333333333333</v>
      </c>
      <c r="D13" s="82">
        <v>0.15625</v>
      </c>
      <c r="E13" s="82">
        <v>0.002777777777777778</v>
      </c>
      <c r="F13" s="82">
        <f t="shared" si="0"/>
        <v>0.07013888888888889</v>
      </c>
      <c r="G13" s="88"/>
      <c r="H13" s="175">
        <v>2</v>
      </c>
      <c r="I13" s="175">
        <v>18</v>
      </c>
      <c r="J13" s="175">
        <v>0</v>
      </c>
      <c r="K13" s="175">
        <v>10</v>
      </c>
      <c r="L13" s="175">
        <v>0</v>
      </c>
      <c r="M13" s="175">
        <v>27</v>
      </c>
      <c r="N13" s="175">
        <v>0</v>
      </c>
      <c r="O13" s="175">
        <v>13</v>
      </c>
      <c r="P13" s="88"/>
      <c r="Q13" s="83">
        <v>0</v>
      </c>
      <c r="R13" s="84">
        <f t="shared" si="1"/>
        <v>70</v>
      </c>
      <c r="S13" s="87">
        <v>6</v>
      </c>
    </row>
    <row r="14" spans="1:23" ht="15.75" customHeight="1">
      <c r="A14" s="87">
        <v>7</v>
      </c>
      <c r="B14" s="140" t="s">
        <v>475</v>
      </c>
      <c r="C14" s="82">
        <v>0</v>
      </c>
      <c r="D14" s="82">
        <v>0.06534722222222222</v>
      </c>
      <c r="E14" s="82">
        <v>0</v>
      </c>
      <c r="F14" s="82">
        <f t="shared" si="0"/>
        <v>0.06534722222222222</v>
      </c>
      <c r="G14" s="88"/>
      <c r="H14" s="43">
        <v>1</v>
      </c>
      <c r="I14" s="43">
        <v>12</v>
      </c>
      <c r="J14" s="43">
        <v>9</v>
      </c>
      <c r="K14" s="43">
        <v>0</v>
      </c>
      <c r="L14" s="43">
        <v>0</v>
      </c>
      <c r="M14" s="43">
        <v>40</v>
      </c>
      <c r="N14" s="43">
        <v>0</v>
      </c>
      <c r="O14" s="43">
        <v>21</v>
      </c>
      <c r="P14" s="88"/>
      <c r="Q14" s="83">
        <v>0</v>
      </c>
      <c r="R14" s="84">
        <f t="shared" si="1"/>
        <v>83</v>
      </c>
      <c r="S14" s="87">
        <v>7</v>
      </c>
      <c r="U14" s="25"/>
      <c r="V14" s="91"/>
      <c r="W14" s="25"/>
    </row>
    <row r="15" spans="1:23" ht="27" customHeight="1">
      <c r="A15" s="305" t="s">
        <v>446</v>
      </c>
      <c r="B15" s="305"/>
      <c r="C15" s="305"/>
      <c r="D15" s="305"/>
      <c r="E15" s="305"/>
      <c r="F15" s="305"/>
      <c r="G15" s="305"/>
      <c r="H15" s="305"/>
      <c r="I15" s="305"/>
      <c r="J15" s="305"/>
      <c r="K15" s="305"/>
      <c r="L15" s="305"/>
      <c r="M15" s="305"/>
      <c r="N15" s="305"/>
      <c r="O15" s="305"/>
      <c r="P15" s="305"/>
      <c r="Q15" s="305"/>
      <c r="R15" s="305"/>
      <c r="S15" s="305"/>
      <c r="U15" s="25"/>
      <c r="V15" s="25"/>
      <c r="W15" s="25"/>
    </row>
    <row r="16" spans="1:23" ht="15.75" customHeight="1">
      <c r="A16" s="87">
        <v>1</v>
      </c>
      <c r="B16" s="27" t="s">
        <v>470</v>
      </c>
      <c r="C16" s="82">
        <v>0.041666666666666664</v>
      </c>
      <c r="D16" s="82">
        <v>0.09012731481481483</v>
      </c>
      <c r="E16" s="82">
        <v>0.001689814814814815</v>
      </c>
      <c r="F16" s="82">
        <f>D16-C16-E16</f>
        <v>0.046770833333333345</v>
      </c>
      <c r="G16" s="88"/>
      <c r="H16" s="43">
        <v>1</v>
      </c>
      <c r="I16" s="43">
        <v>9</v>
      </c>
      <c r="J16" s="43">
        <v>2</v>
      </c>
      <c r="K16" s="43">
        <v>0</v>
      </c>
      <c r="L16" s="43">
        <v>3</v>
      </c>
      <c r="M16" s="43">
        <v>0</v>
      </c>
      <c r="N16" s="43">
        <v>10</v>
      </c>
      <c r="O16" s="43">
        <v>20</v>
      </c>
      <c r="P16" s="88"/>
      <c r="Q16" s="85">
        <v>0</v>
      </c>
      <c r="R16" s="84">
        <f>SUM(G16:Q16)</f>
        <v>45</v>
      </c>
      <c r="S16" s="87">
        <v>1</v>
      </c>
      <c r="U16" s="25"/>
      <c r="V16" s="25"/>
      <c r="W16" s="25"/>
    </row>
    <row r="17" spans="1:23" ht="15.75" customHeight="1">
      <c r="A17" s="87">
        <v>2</v>
      </c>
      <c r="B17" s="31" t="s">
        <v>286</v>
      </c>
      <c r="C17" s="82">
        <v>0.09722222222222222</v>
      </c>
      <c r="D17" s="82">
        <v>0.17131944444444444</v>
      </c>
      <c r="E17" s="82"/>
      <c r="F17" s="82">
        <f>D17-C17-E17</f>
        <v>0.07409722222222222</v>
      </c>
      <c r="G17" s="88"/>
      <c r="H17" s="43">
        <v>0</v>
      </c>
      <c r="I17" s="43">
        <v>42</v>
      </c>
      <c r="J17" s="43">
        <v>2</v>
      </c>
      <c r="K17" s="43">
        <v>1</v>
      </c>
      <c r="L17" s="43">
        <v>3</v>
      </c>
      <c r="M17" s="43">
        <v>0</v>
      </c>
      <c r="N17" s="43">
        <v>20</v>
      </c>
      <c r="O17" s="43">
        <v>0</v>
      </c>
      <c r="P17" s="88"/>
      <c r="Q17" s="85">
        <v>0</v>
      </c>
      <c r="R17" s="84">
        <f>SUM(G17:Q17)</f>
        <v>68</v>
      </c>
      <c r="S17" s="87">
        <v>2</v>
      </c>
      <c r="U17" s="25"/>
      <c r="V17" s="25"/>
      <c r="W17" s="25"/>
    </row>
    <row r="18" spans="1:23" ht="15.75" customHeight="1">
      <c r="A18" s="87">
        <v>3</v>
      </c>
      <c r="B18" s="140" t="s">
        <v>474</v>
      </c>
      <c r="C18" s="82">
        <v>0.09722222222222222</v>
      </c>
      <c r="D18" s="82">
        <v>0.16116898148148148</v>
      </c>
      <c r="E18" s="82">
        <v>0.002777777777777778</v>
      </c>
      <c r="F18" s="82">
        <f>D18-C18-E18</f>
        <v>0.061168981481481484</v>
      </c>
      <c r="G18" s="88"/>
      <c r="H18" s="43">
        <v>0</v>
      </c>
      <c r="I18" s="43">
        <v>30</v>
      </c>
      <c r="J18" s="43">
        <v>9</v>
      </c>
      <c r="K18" s="43">
        <v>0</v>
      </c>
      <c r="L18" s="43">
        <v>0</v>
      </c>
      <c r="M18" s="43">
        <v>0</v>
      </c>
      <c r="N18" s="43">
        <v>23</v>
      </c>
      <c r="O18" s="43">
        <v>11</v>
      </c>
      <c r="P18" s="88"/>
      <c r="Q18" s="85">
        <v>0</v>
      </c>
      <c r="R18" s="84">
        <f>SUM(G18:Q18)</f>
        <v>73</v>
      </c>
      <c r="S18" s="87">
        <v>3</v>
      </c>
      <c r="U18" s="25"/>
      <c r="V18" s="25"/>
      <c r="W18" s="25"/>
    </row>
    <row r="19" spans="1:23" ht="15.75" customHeight="1">
      <c r="A19" s="87">
        <v>4</v>
      </c>
      <c r="B19" s="5" t="s">
        <v>84</v>
      </c>
      <c r="C19" s="82">
        <v>0.06944444444444443</v>
      </c>
      <c r="D19" s="82">
        <v>0.13518518518518519</v>
      </c>
      <c r="E19" s="82">
        <v>0</v>
      </c>
      <c r="F19" s="82">
        <f>D19-C19-E19</f>
        <v>0.06574074074074075</v>
      </c>
      <c r="G19" s="88"/>
      <c r="H19" s="43">
        <v>3</v>
      </c>
      <c r="I19" s="43">
        <v>36</v>
      </c>
      <c r="J19" s="43">
        <v>1</v>
      </c>
      <c r="K19" s="43">
        <v>20</v>
      </c>
      <c r="L19" s="43">
        <v>1</v>
      </c>
      <c r="M19" s="43">
        <v>7</v>
      </c>
      <c r="N19" s="43" t="s">
        <v>296</v>
      </c>
      <c r="O19" s="43">
        <v>33</v>
      </c>
      <c r="P19" s="88"/>
      <c r="Q19" s="85">
        <v>0</v>
      </c>
      <c r="R19" s="84">
        <f>SUM(G19:Q19)</f>
        <v>101</v>
      </c>
      <c r="S19" s="87">
        <v>4</v>
      </c>
      <c r="U19" s="25"/>
      <c r="V19" s="25"/>
      <c r="W19" s="25"/>
    </row>
    <row r="20" spans="1:23" ht="26.25" customHeight="1">
      <c r="A20" s="305" t="s">
        <v>436</v>
      </c>
      <c r="B20" s="305"/>
      <c r="C20" s="305"/>
      <c r="D20" s="305"/>
      <c r="E20" s="305"/>
      <c r="F20" s="305"/>
      <c r="G20" s="305"/>
      <c r="H20" s="305"/>
      <c r="I20" s="305"/>
      <c r="J20" s="305"/>
      <c r="K20" s="305"/>
      <c r="L20" s="305"/>
      <c r="M20" s="305"/>
      <c r="N20" s="305"/>
      <c r="O20" s="305"/>
      <c r="P20" s="305"/>
      <c r="Q20" s="305"/>
      <c r="R20" s="305"/>
      <c r="S20" s="305"/>
      <c r="U20" s="25"/>
      <c r="V20" s="25"/>
      <c r="W20" s="25"/>
    </row>
    <row r="21" spans="1:23" ht="15" customHeight="1">
      <c r="A21" s="87">
        <v>1</v>
      </c>
      <c r="B21" s="141" t="s">
        <v>33</v>
      </c>
      <c r="C21" s="82">
        <v>0.0625</v>
      </c>
      <c r="D21" s="82">
        <v>0.15439814814814815</v>
      </c>
      <c r="E21" s="82">
        <v>0.006944444444444444</v>
      </c>
      <c r="F21" s="82">
        <f aca="true" t="shared" si="2" ref="F21:F35">D21-C21-E21</f>
        <v>0.0849537037037037</v>
      </c>
      <c r="G21" s="43">
        <v>0</v>
      </c>
      <c r="H21" s="43">
        <v>0</v>
      </c>
      <c r="I21" s="43">
        <v>12</v>
      </c>
      <c r="J21" s="43">
        <v>0</v>
      </c>
      <c r="K21" s="43">
        <v>0</v>
      </c>
      <c r="L21" s="88"/>
      <c r="M21" s="88"/>
      <c r="N21" s="43">
        <v>0</v>
      </c>
      <c r="O21" s="43">
        <v>0</v>
      </c>
      <c r="P21" s="43">
        <v>0</v>
      </c>
      <c r="Q21" s="83">
        <v>0</v>
      </c>
      <c r="R21" s="84">
        <f aca="true" t="shared" si="3" ref="R21:R35">SUM(G21:Q21)</f>
        <v>12</v>
      </c>
      <c r="S21" s="43">
        <v>1</v>
      </c>
      <c r="U21" s="25"/>
      <c r="V21" s="25"/>
      <c r="W21" s="25"/>
    </row>
    <row r="22" spans="1:23" ht="15" customHeight="1">
      <c r="A22" s="87">
        <v>2</v>
      </c>
      <c r="B22" s="5" t="s">
        <v>184</v>
      </c>
      <c r="C22" s="82">
        <v>0.0763888888888889</v>
      </c>
      <c r="D22" s="82">
        <v>0.17361111111111113</v>
      </c>
      <c r="E22" s="82">
        <v>0.003472222222222222</v>
      </c>
      <c r="F22" s="82">
        <f t="shared" si="2"/>
        <v>0.09375000000000001</v>
      </c>
      <c r="G22" s="43">
        <v>0</v>
      </c>
      <c r="H22" s="43">
        <v>0</v>
      </c>
      <c r="I22" s="43">
        <v>12</v>
      </c>
      <c r="J22" s="43">
        <v>0</v>
      </c>
      <c r="K22" s="43">
        <v>0</v>
      </c>
      <c r="L22" s="88"/>
      <c r="M22" s="88"/>
      <c r="N22" s="43">
        <v>0</v>
      </c>
      <c r="O22" s="43">
        <v>1</v>
      </c>
      <c r="P22" s="43">
        <v>0</v>
      </c>
      <c r="Q22" s="83">
        <v>0</v>
      </c>
      <c r="R22" s="84">
        <f t="shared" si="3"/>
        <v>13</v>
      </c>
      <c r="S22" s="43">
        <v>2</v>
      </c>
      <c r="U22" s="25"/>
      <c r="V22" s="25"/>
      <c r="W22" s="25"/>
    </row>
    <row r="23" spans="1:23" ht="15" customHeight="1">
      <c r="A23" s="87">
        <v>3</v>
      </c>
      <c r="B23" s="5" t="s">
        <v>67</v>
      </c>
      <c r="C23" s="82">
        <v>0.04861111111111111</v>
      </c>
      <c r="D23" s="82">
        <v>0.13859953703703703</v>
      </c>
      <c r="E23" s="82">
        <v>0.004166666666666667</v>
      </c>
      <c r="F23" s="82">
        <f t="shared" si="2"/>
        <v>0.08582175925925926</v>
      </c>
      <c r="G23" s="43">
        <v>0</v>
      </c>
      <c r="H23" s="43">
        <v>3</v>
      </c>
      <c r="I23" s="43">
        <v>3</v>
      </c>
      <c r="J23" s="43">
        <v>0</v>
      </c>
      <c r="K23" s="43">
        <v>0</v>
      </c>
      <c r="L23" s="88"/>
      <c r="M23" s="88"/>
      <c r="N23" s="43">
        <v>0</v>
      </c>
      <c r="O23" s="43">
        <v>0</v>
      </c>
      <c r="P23" s="43">
        <v>10</v>
      </c>
      <c r="Q23" s="83">
        <v>0</v>
      </c>
      <c r="R23" s="84">
        <f t="shared" si="3"/>
        <v>16</v>
      </c>
      <c r="S23" s="43">
        <v>3</v>
      </c>
      <c r="U23" s="25"/>
      <c r="V23" s="25"/>
      <c r="W23" s="25"/>
    </row>
    <row r="24" spans="1:23" ht="15" customHeight="1">
      <c r="A24" s="87">
        <v>4</v>
      </c>
      <c r="B24" s="5" t="s">
        <v>465</v>
      </c>
      <c r="C24" s="82">
        <v>0.05555555555555555</v>
      </c>
      <c r="D24" s="82">
        <v>0.1638888888888889</v>
      </c>
      <c r="E24" s="82">
        <v>0.009166666666666667</v>
      </c>
      <c r="F24" s="82">
        <f t="shared" si="2"/>
        <v>0.09916666666666667</v>
      </c>
      <c r="G24" s="43">
        <v>0</v>
      </c>
      <c r="H24" s="43">
        <v>3</v>
      </c>
      <c r="I24" s="43">
        <v>18</v>
      </c>
      <c r="J24" s="43">
        <v>2</v>
      </c>
      <c r="K24" s="43">
        <v>3</v>
      </c>
      <c r="L24" s="88"/>
      <c r="M24" s="88"/>
      <c r="N24" s="43">
        <v>0</v>
      </c>
      <c r="O24" s="43">
        <v>0</v>
      </c>
      <c r="P24" s="43">
        <v>1</v>
      </c>
      <c r="Q24" s="83">
        <v>0</v>
      </c>
      <c r="R24" s="84">
        <f t="shared" si="3"/>
        <v>27</v>
      </c>
      <c r="S24" s="43">
        <v>4</v>
      </c>
      <c r="U24" s="25"/>
      <c r="V24" s="25"/>
      <c r="W24" s="25"/>
    </row>
    <row r="25" spans="1:23" ht="15" customHeight="1">
      <c r="A25" s="87">
        <v>5</v>
      </c>
      <c r="B25" s="27" t="s">
        <v>473</v>
      </c>
      <c r="C25" s="82">
        <v>0.006944444444444444</v>
      </c>
      <c r="D25" s="82">
        <v>0.11805555555555557</v>
      </c>
      <c r="E25" s="82">
        <v>0.004513888888888889</v>
      </c>
      <c r="F25" s="82">
        <f t="shared" si="2"/>
        <v>0.10659722222222223</v>
      </c>
      <c r="G25" s="43">
        <v>10</v>
      </c>
      <c r="H25" s="43">
        <v>6</v>
      </c>
      <c r="I25" s="43">
        <v>12</v>
      </c>
      <c r="J25" s="43">
        <v>1</v>
      </c>
      <c r="K25" s="43">
        <v>6</v>
      </c>
      <c r="L25" s="88"/>
      <c r="M25" s="88"/>
      <c r="N25" s="43">
        <v>0</v>
      </c>
      <c r="O25" s="43">
        <v>1</v>
      </c>
      <c r="P25" s="43">
        <v>1</v>
      </c>
      <c r="Q25" s="83">
        <v>0</v>
      </c>
      <c r="R25" s="84">
        <f t="shared" si="3"/>
        <v>37</v>
      </c>
      <c r="S25" s="43">
        <v>5</v>
      </c>
      <c r="U25" s="25"/>
      <c r="V25" s="25"/>
      <c r="W25" s="25"/>
    </row>
    <row r="26" spans="1:23" ht="15" customHeight="1">
      <c r="A26" s="87">
        <v>6</v>
      </c>
      <c r="B26" s="5" t="s">
        <v>290</v>
      </c>
      <c r="C26" s="82">
        <v>0.06944444444444445</v>
      </c>
      <c r="D26" s="82">
        <v>0.1951388888888889</v>
      </c>
      <c r="E26" s="82">
        <v>0.011111111111111112</v>
      </c>
      <c r="F26" s="82">
        <f t="shared" si="2"/>
        <v>0.11458333333333333</v>
      </c>
      <c r="G26" s="43">
        <v>0</v>
      </c>
      <c r="H26" s="43">
        <v>0</v>
      </c>
      <c r="I26" s="43">
        <v>9</v>
      </c>
      <c r="J26" s="43">
        <v>0</v>
      </c>
      <c r="K26" s="43">
        <v>0</v>
      </c>
      <c r="L26" s="88"/>
      <c r="M26" s="88"/>
      <c r="N26" s="43">
        <v>0</v>
      </c>
      <c r="O26" s="43">
        <v>21</v>
      </c>
      <c r="P26" s="43">
        <v>10</v>
      </c>
      <c r="Q26" s="83">
        <v>0</v>
      </c>
      <c r="R26" s="84">
        <f t="shared" si="3"/>
        <v>40</v>
      </c>
      <c r="S26" s="43">
        <v>6</v>
      </c>
      <c r="U26" s="25"/>
      <c r="V26" s="25"/>
      <c r="W26" s="25"/>
    </row>
    <row r="27" spans="1:23" ht="15" customHeight="1">
      <c r="A27" s="87">
        <v>7</v>
      </c>
      <c r="B27" s="27" t="s">
        <v>31</v>
      </c>
      <c r="C27" s="82">
        <v>0.08680555555555557</v>
      </c>
      <c r="D27" s="82">
        <v>0.22731481481481483</v>
      </c>
      <c r="E27" s="82">
        <v>0.011111111111111112</v>
      </c>
      <c r="F27" s="82">
        <f t="shared" si="2"/>
        <v>0.12939814814814818</v>
      </c>
      <c r="G27" s="43">
        <v>10</v>
      </c>
      <c r="H27" s="43">
        <v>0</v>
      </c>
      <c r="I27" s="43">
        <v>9</v>
      </c>
      <c r="J27" s="43">
        <v>2</v>
      </c>
      <c r="K27" s="43">
        <v>0</v>
      </c>
      <c r="L27" s="88"/>
      <c r="M27" s="88"/>
      <c r="N27" s="43">
        <v>10</v>
      </c>
      <c r="O27" s="43">
        <v>0</v>
      </c>
      <c r="P27" s="43">
        <v>6</v>
      </c>
      <c r="Q27" s="83">
        <v>6</v>
      </c>
      <c r="R27" s="84">
        <f t="shared" si="3"/>
        <v>43</v>
      </c>
      <c r="S27" s="43">
        <v>7</v>
      </c>
      <c r="U27" s="25"/>
      <c r="V27" s="25"/>
      <c r="W27" s="25"/>
    </row>
    <row r="28" spans="1:23" ht="15" customHeight="1">
      <c r="A28" s="87">
        <v>8</v>
      </c>
      <c r="B28" s="27" t="s">
        <v>472</v>
      </c>
      <c r="C28" s="82">
        <v>0</v>
      </c>
      <c r="D28" s="82">
        <v>0.12077546296296297</v>
      </c>
      <c r="E28" s="82">
        <v>0.009375</v>
      </c>
      <c r="F28" s="82">
        <f t="shared" si="2"/>
        <v>0.11140046296296298</v>
      </c>
      <c r="G28" s="43">
        <v>10</v>
      </c>
      <c r="H28" s="43">
        <v>0</v>
      </c>
      <c r="I28" s="43">
        <v>18</v>
      </c>
      <c r="J28" s="43">
        <v>8</v>
      </c>
      <c r="K28" s="43">
        <v>10</v>
      </c>
      <c r="L28" s="88"/>
      <c r="M28" s="88"/>
      <c r="N28" s="43">
        <v>0</v>
      </c>
      <c r="O28" s="43">
        <v>10</v>
      </c>
      <c r="P28" s="43">
        <v>6</v>
      </c>
      <c r="Q28" s="83">
        <v>0</v>
      </c>
      <c r="R28" s="84">
        <f t="shared" si="3"/>
        <v>62</v>
      </c>
      <c r="S28" s="43">
        <v>8</v>
      </c>
      <c r="U28" s="25"/>
      <c r="V28" s="25"/>
      <c r="W28" s="25"/>
    </row>
    <row r="29" spans="1:23" ht="15" customHeight="1">
      <c r="A29" s="87">
        <v>9</v>
      </c>
      <c r="B29" s="27" t="s">
        <v>461</v>
      </c>
      <c r="C29" s="82">
        <v>0.09375</v>
      </c>
      <c r="D29" s="82">
        <v>0.18563657407407408</v>
      </c>
      <c r="E29" s="82">
        <v>0.004861111111111111</v>
      </c>
      <c r="F29" s="82">
        <f t="shared" si="2"/>
        <v>0.08702546296296297</v>
      </c>
      <c r="G29" s="43">
        <v>0</v>
      </c>
      <c r="H29" s="43">
        <v>0</v>
      </c>
      <c r="I29" s="43">
        <v>30</v>
      </c>
      <c r="J29" s="43">
        <v>1</v>
      </c>
      <c r="K29" s="43">
        <v>13</v>
      </c>
      <c r="L29" s="88"/>
      <c r="M29" s="88"/>
      <c r="N29" s="43">
        <v>0</v>
      </c>
      <c r="O29" s="43">
        <v>1</v>
      </c>
      <c r="P29" s="43">
        <v>30</v>
      </c>
      <c r="Q29" s="83">
        <v>0</v>
      </c>
      <c r="R29" s="84">
        <f t="shared" si="3"/>
        <v>75</v>
      </c>
      <c r="S29" s="43">
        <v>9</v>
      </c>
      <c r="U29" s="25"/>
      <c r="V29" s="25"/>
      <c r="W29" s="25"/>
    </row>
    <row r="30" spans="1:23" ht="15" customHeight="1">
      <c r="A30" s="87">
        <v>10</v>
      </c>
      <c r="B30" s="27" t="s">
        <v>462</v>
      </c>
      <c r="C30" s="82">
        <v>0.10416666666666667</v>
      </c>
      <c r="D30" s="82">
        <v>0.22216435185185188</v>
      </c>
      <c r="E30" s="82">
        <v>0.009722222222222222</v>
      </c>
      <c r="F30" s="82">
        <f t="shared" si="2"/>
        <v>0.10827546296296298</v>
      </c>
      <c r="G30" s="43">
        <v>10</v>
      </c>
      <c r="H30" s="43">
        <v>33</v>
      </c>
      <c r="I30" s="43">
        <v>6</v>
      </c>
      <c r="J30" s="43">
        <v>1</v>
      </c>
      <c r="K30" s="43">
        <v>10</v>
      </c>
      <c r="L30" s="88"/>
      <c r="M30" s="88"/>
      <c r="N30" s="43">
        <v>0</v>
      </c>
      <c r="O30" s="43">
        <v>11</v>
      </c>
      <c r="P30" s="43">
        <v>16</v>
      </c>
      <c r="Q30" s="83">
        <v>0</v>
      </c>
      <c r="R30" s="84">
        <f t="shared" si="3"/>
        <v>87</v>
      </c>
      <c r="S30" s="43">
        <v>10</v>
      </c>
      <c r="U30" s="25"/>
      <c r="V30" s="25"/>
      <c r="W30" s="25"/>
    </row>
    <row r="31" spans="1:23" ht="15" customHeight="1">
      <c r="A31" s="87">
        <v>11</v>
      </c>
      <c r="B31" s="27" t="s">
        <v>463</v>
      </c>
      <c r="C31" s="82">
        <v>0.020833333333333332</v>
      </c>
      <c r="D31" s="82">
        <v>0.11564814814814815</v>
      </c>
      <c r="E31" s="82">
        <v>0.001736111111111111</v>
      </c>
      <c r="F31" s="82">
        <f t="shared" si="2"/>
        <v>0.09307870370370372</v>
      </c>
      <c r="G31" s="43">
        <v>10</v>
      </c>
      <c r="H31" s="43">
        <v>0</v>
      </c>
      <c r="I31" s="43">
        <v>12</v>
      </c>
      <c r="J31" s="43">
        <v>1</v>
      </c>
      <c r="K31" s="43">
        <v>22</v>
      </c>
      <c r="L31" s="88"/>
      <c r="M31" s="88"/>
      <c r="N31" s="43">
        <v>10</v>
      </c>
      <c r="O31" s="43">
        <v>10</v>
      </c>
      <c r="P31" s="43">
        <v>29</v>
      </c>
      <c r="Q31" s="83">
        <v>0</v>
      </c>
      <c r="R31" s="84">
        <f t="shared" si="3"/>
        <v>94</v>
      </c>
      <c r="S31" s="43">
        <v>11</v>
      </c>
      <c r="U31" s="25"/>
      <c r="V31" s="25"/>
      <c r="W31" s="25"/>
    </row>
    <row r="32" spans="1:23" ht="15" customHeight="1">
      <c r="A32" s="87">
        <v>12</v>
      </c>
      <c r="B32" s="5" t="s">
        <v>457</v>
      </c>
      <c r="C32" s="82">
        <v>0.1111111111111111</v>
      </c>
      <c r="D32" s="82">
        <v>0.2177083333333333</v>
      </c>
      <c r="E32" s="82">
        <v>0.006712962962962962</v>
      </c>
      <c r="F32" s="82">
        <f t="shared" si="2"/>
        <v>0.09988425925925924</v>
      </c>
      <c r="G32" s="43">
        <v>10</v>
      </c>
      <c r="H32" s="43">
        <v>6</v>
      </c>
      <c r="I32" s="43">
        <v>27</v>
      </c>
      <c r="J32" s="43">
        <v>7</v>
      </c>
      <c r="K32" s="43">
        <v>0</v>
      </c>
      <c r="L32" s="88"/>
      <c r="M32" s="88"/>
      <c r="N32" s="43">
        <v>0</v>
      </c>
      <c r="O32" s="43">
        <v>10</v>
      </c>
      <c r="P32" s="43">
        <v>43</v>
      </c>
      <c r="Q32" s="83">
        <v>0</v>
      </c>
      <c r="R32" s="84">
        <f t="shared" si="3"/>
        <v>103</v>
      </c>
      <c r="S32" s="43">
        <v>12</v>
      </c>
      <c r="U32" s="25"/>
      <c r="V32" s="25"/>
      <c r="W32" s="25"/>
    </row>
    <row r="33" spans="1:23" ht="15" customHeight="1">
      <c r="A33" s="87">
        <v>13</v>
      </c>
      <c r="B33" s="27" t="s">
        <v>279</v>
      </c>
      <c r="C33" s="82">
        <v>0.034722222222222224</v>
      </c>
      <c r="D33" s="82">
        <v>0.23067129629629632</v>
      </c>
      <c r="E33" s="82">
        <v>0.013888888888888888</v>
      </c>
      <c r="F33" s="82">
        <f t="shared" si="2"/>
        <v>0.18206018518518519</v>
      </c>
      <c r="G33" s="43">
        <v>0</v>
      </c>
      <c r="H33" s="43">
        <v>3</v>
      </c>
      <c r="I33" s="43">
        <v>15</v>
      </c>
      <c r="J33" s="43">
        <v>1</v>
      </c>
      <c r="K33" s="43">
        <v>0</v>
      </c>
      <c r="L33" s="88"/>
      <c r="M33" s="88"/>
      <c r="N33" s="43">
        <v>0</v>
      </c>
      <c r="O33" s="43">
        <v>2</v>
      </c>
      <c r="P33" s="43">
        <v>9</v>
      </c>
      <c r="Q33" s="83">
        <v>82</v>
      </c>
      <c r="R33" s="84">
        <f t="shared" si="3"/>
        <v>112</v>
      </c>
      <c r="S33" s="43">
        <v>13</v>
      </c>
      <c r="U33" s="25"/>
      <c r="V33" s="25"/>
      <c r="W33" s="25"/>
    </row>
    <row r="34" spans="1:23" ht="15" customHeight="1">
      <c r="A34" s="87">
        <v>14</v>
      </c>
      <c r="B34" s="27" t="s">
        <v>459</v>
      </c>
      <c r="C34" s="82">
        <v>0.013888888888888888</v>
      </c>
      <c r="D34" s="82">
        <v>0.15104166666666666</v>
      </c>
      <c r="E34" s="82">
        <v>0.008333333333333333</v>
      </c>
      <c r="F34" s="82">
        <f t="shared" si="2"/>
        <v>0.12881944444444443</v>
      </c>
      <c r="G34" s="43">
        <v>10</v>
      </c>
      <c r="H34" s="43">
        <v>4</v>
      </c>
      <c r="I34" s="43">
        <v>24</v>
      </c>
      <c r="J34" s="43">
        <v>1</v>
      </c>
      <c r="K34" s="43">
        <v>44</v>
      </c>
      <c r="L34" s="88"/>
      <c r="M34" s="88"/>
      <c r="N34" s="43">
        <v>0</v>
      </c>
      <c r="O34" s="43">
        <v>13</v>
      </c>
      <c r="P34" s="43">
        <v>29</v>
      </c>
      <c r="Q34" s="83">
        <v>5</v>
      </c>
      <c r="R34" s="84">
        <f t="shared" si="3"/>
        <v>130</v>
      </c>
      <c r="S34" s="34">
        <v>14</v>
      </c>
      <c r="U34" s="25"/>
      <c r="V34" s="25"/>
      <c r="W34" s="25"/>
    </row>
    <row r="35" spans="1:23" ht="15" customHeight="1">
      <c r="A35" s="87">
        <v>15</v>
      </c>
      <c r="B35" s="5" t="s">
        <v>458</v>
      </c>
      <c r="C35" s="82">
        <v>0.027777777777777776</v>
      </c>
      <c r="D35" s="82">
        <v>0.18141203703703704</v>
      </c>
      <c r="E35" s="82">
        <v>0.004166666666666667</v>
      </c>
      <c r="F35" s="82">
        <f t="shared" si="2"/>
        <v>0.1494675925925926</v>
      </c>
      <c r="G35" s="43">
        <v>10</v>
      </c>
      <c r="H35" s="43">
        <v>3</v>
      </c>
      <c r="I35" s="43">
        <v>24</v>
      </c>
      <c r="J35" s="43">
        <v>2</v>
      </c>
      <c r="K35" s="43">
        <v>10</v>
      </c>
      <c r="L35" s="88"/>
      <c r="M35" s="88"/>
      <c r="N35" s="43">
        <v>30</v>
      </c>
      <c r="O35" s="43">
        <v>10</v>
      </c>
      <c r="P35" s="43">
        <v>17</v>
      </c>
      <c r="Q35" s="83">
        <v>35</v>
      </c>
      <c r="R35" s="84">
        <f t="shared" si="3"/>
        <v>141</v>
      </c>
      <c r="S35" s="34">
        <v>15</v>
      </c>
      <c r="U35" s="25"/>
      <c r="V35" s="25"/>
      <c r="W35" s="25"/>
    </row>
    <row r="36" spans="21:23" ht="15">
      <c r="U36" s="25"/>
      <c r="V36" s="25"/>
      <c r="W36" s="25"/>
    </row>
    <row r="37" spans="2:23" ht="15.75">
      <c r="B37" s="33" t="s">
        <v>60</v>
      </c>
      <c r="C37" s="12" t="s">
        <v>61</v>
      </c>
      <c r="D37" s="73"/>
      <c r="U37" s="25"/>
      <c r="V37" s="25"/>
      <c r="W37" s="25"/>
    </row>
    <row r="38" spans="21:23" ht="15">
      <c r="U38" s="25"/>
      <c r="V38" s="25"/>
      <c r="W38" s="25"/>
    </row>
    <row r="39" spans="2:23" ht="15.75">
      <c r="B39" s="33" t="s">
        <v>81</v>
      </c>
      <c r="C39" s="12" t="s">
        <v>82</v>
      </c>
      <c r="U39" s="25"/>
      <c r="V39" s="25"/>
      <c r="W39" s="25"/>
    </row>
    <row r="40" spans="21:23" ht="15">
      <c r="U40" s="25"/>
      <c r="V40" s="25"/>
      <c r="W40" s="25"/>
    </row>
    <row r="41" spans="19:21" ht="15">
      <c r="S41" s="25"/>
      <c r="T41" s="25"/>
      <c r="U41" s="25"/>
    </row>
    <row r="42" spans="19:21" ht="15.75">
      <c r="S42" s="25"/>
      <c r="T42" s="29"/>
      <c r="U42" s="25"/>
    </row>
    <row r="43" spans="19:21" ht="15.75">
      <c r="S43" s="25"/>
      <c r="T43" s="29"/>
      <c r="U43" s="25"/>
    </row>
    <row r="44" spans="19:21" ht="15.75">
      <c r="S44" s="25"/>
      <c r="T44" s="29"/>
      <c r="U44" s="25"/>
    </row>
    <row r="45" spans="19:21" ht="15.75">
      <c r="S45" s="25"/>
      <c r="T45" s="29"/>
      <c r="U45" s="25"/>
    </row>
    <row r="46" spans="19:21" ht="15.75">
      <c r="S46" s="25"/>
      <c r="T46" s="29"/>
      <c r="U46" s="25"/>
    </row>
    <row r="47" spans="19:21" ht="15.75">
      <c r="S47" s="25"/>
      <c r="T47" s="29"/>
      <c r="U47" s="25"/>
    </row>
    <row r="48" spans="19:21" ht="15.75">
      <c r="S48" s="25"/>
      <c r="T48" s="29"/>
      <c r="U48" s="25"/>
    </row>
    <row r="49" spans="19:21" ht="15.75">
      <c r="S49" s="25"/>
      <c r="T49" s="29"/>
      <c r="U49" s="25"/>
    </row>
    <row r="50" spans="19:21" ht="15.75">
      <c r="S50" s="25"/>
      <c r="T50" s="29"/>
      <c r="U50" s="25"/>
    </row>
    <row r="51" spans="19:21" ht="15.75">
      <c r="S51" s="25"/>
      <c r="T51" s="29"/>
      <c r="U51" s="25"/>
    </row>
    <row r="52" spans="19:21" ht="15.75">
      <c r="S52" s="25"/>
      <c r="T52" s="29"/>
      <c r="U52" s="25"/>
    </row>
    <row r="53" spans="19:21" ht="15.75">
      <c r="S53" s="25"/>
      <c r="T53" s="86"/>
      <c r="U53" s="25"/>
    </row>
    <row r="54" spans="19:21" ht="15.75">
      <c r="S54" s="25"/>
      <c r="T54" s="29"/>
      <c r="U54" s="25"/>
    </row>
    <row r="55" spans="19:21" ht="15.75">
      <c r="S55" s="25"/>
      <c r="T55" s="86"/>
      <c r="U55" s="25"/>
    </row>
    <row r="56" spans="19:21" ht="15.75">
      <c r="S56" s="25"/>
      <c r="T56" s="33"/>
      <c r="U56" s="25"/>
    </row>
    <row r="57" spans="19:21" ht="15">
      <c r="S57" s="25"/>
      <c r="T57" s="25"/>
      <c r="U57" s="25"/>
    </row>
    <row r="58" spans="19:21" ht="15">
      <c r="S58" s="25"/>
      <c r="T58" s="25"/>
      <c r="U58" s="25"/>
    </row>
  </sheetData>
  <sheetProtection/>
  <mergeCells count="6">
    <mergeCell ref="A15:S15"/>
    <mergeCell ref="A20:S20"/>
    <mergeCell ref="A1:S1"/>
    <mergeCell ref="A3:S3"/>
    <mergeCell ref="G5:J5"/>
    <mergeCell ref="A7:S7"/>
  </mergeCells>
  <printOptions/>
  <pageMargins left="0.2362204724409449" right="0.2362204724409449" top="0" bottom="0.15748031496062992" header="0.31496062992125984" footer="0.31496062992125984"/>
  <pageSetup fitToWidth="0" fitToHeight="1" horizontalDpi="600" verticalDpi="600" orientation="landscape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G33"/>
  <sheetViews>
    <sheetView zoomScalePageLayoutView="0" workbookViewId="0" topLeftCell="A11">
      <selection activeCell="A5" sqref="A5:G28"/>
    </sheetView>
  </sheetViews>
  <sheetFormatPr defaultColWidth="9.140625" defaultRowHeight="15" outlineLevelRow="1"/>
  <cols>
    <col min="1" max="1" width="4.8515625" style="8" customWidth="1"/>
    <col min="2" max="2" width="27.140625" style="8" customWidth="1"/>
    <col min="3" max="3" width="24.00390625" style="8" customWidth="1"/>
    <col min="4" max="4" width="9.421875" style="8" customWidth="1"/>
    <col min="5" max="5" width="8.421875" style="8" customWidth="1"/>
    <col min="6" max="6" width="12.00390625" style="8" customWidth="1"/>
    <col min="7" max="7" width="8.00390625" style="8" customWidth="1"/>
    <col min="8" max="16384" width="9.140625" style="8" customWidth="1"/>
  </cols>
  <sheetData>
    <row r="1" spans="1:7" ht="18.75">
      <c r="A1" s="289" t="s">
        <v>63</v>
      </c>
      <c r="B1" s="289"/>
      <c r="C1" s="289"/>
      <c r="D1" s="289"/>
      <c r="E1" s="289"/>
      <c r="F1" s="289"/>
      <c r="G1" s="289"/>
    </row>
    <row r="2" spans="1:7" ht="33.75" customHeight="1">
      <c r="A2" s="293" t="s">
        <v>280</v>
      </c>
      <c r="B2" s="293"/>
      <c r="C2" s="293"/>
      <c r="D2" s="293"/>
      <c r="E2" s="293"/>
      <c r="F2" s="293"/>
      <c r="G2" s="293"/>
    </row>
    <row r="3" spans="1:7" ht="17.25" customHeight="1">
      <c r="A3" s="171"/>
      <c r="B3" s="171"/>
      <c r="C3" s="171"/>
      <c r="D3" s="171"/>
      <c r="E3" s="171"/>
      <c r="F3" s="171"/>
      <c r="G3" s="171"/>
    </row>
    <row r="4" spans="1:6" ht="18.75" customHeight="1">
      <c r="A4" s="242" t="s">
        <v>86</v>
      </c>
      <c r="B4" s="179"/>
      <c r="C4" s="172"/>
      <c r="D4" s="308" t="s">
        <v>167</v>
      </c>
      <c r="E4" s="308"/>
      <c r="F4" s="54">
        <v>0.00011574074074074073</v>
      </c>
    </row>
    <row r="5" spans="1:7" ht="31.5" customHeight="1">
      <c r="A5" s="92" t="s">
        <v>62</v>
      </c>
      <c r="B5" s="92" t="s">
        <v>64</v>
      </c>
      <c r="C5" s="92" t="s">
        <v>132</v>
      </c>
      <c r="D5" s="92" t="s">
        <v>75</v>
      </c>
      <c r="E5" s="92" t="s">
        <v>150</v>
      </c>
      <c r="F5" s="92" t="s">
        <v>77</v>
      </c>
      <c r="G5" s="92" t="s">
        <v>12</v>
      </c>
    </row>
    <row r="6" spans="1:7" ht="23.25" customHeight="1">
      <c r="A6" s="305" t="s">
        <v>436</v>
      </c>
      <c r="B6" s="305"/>
      <c r="C6" s="305"/>
      <c r="D6" s="305"/>
      <c r="E6" s="305"/>
      <c r="F6" s="305"/>
      <c r="G6" s="305"/>
    </row>
    <row r="7" spans="1:7" ht="23.25" customHeight="1" outlineLevel="1">
      <c r="A7" s="15">
        <v>1</v>
      </c>
      <c r="B7" s="266" t="s">
        <v>463</v>
      </c>
      <c r="C7" s="167" t="s">
        <v>484</v>
      </c>
      <c r="D7" s="176">
        <v>0.0022337962962962967</v>
      </c>
      <c r="E7" s="20">
        <v>0</v>
      </c>
      <c r="F7" s="28">
        <f aca="true" t="shared" si="0" ref="F7:F20">(E7*$F$4)+D7</f>
        <v>0.0022337962962962967</v>
      </c>
      <c r="G7" s="15">
        <v>1</v>
      </c>
    </row>
    <row r="8" spans="1:7" ht="23.25" customHeight="1" outlineLevel="1">
      <c r="A8" s="15">
        <v>2</v>
      </c>
      <c r="B8" s="5" t="s">
        <v>457</v>
      </c>
      <c r="C8" s="177" t="s">
        <v>293</v>
      </c>
      <c r="D8" s="176">
        <v>0.0017245370370370372</v>
      </c>
      <c r="E8" s="20">
        <v>6</v>
      </c>
      <c r="F8" s="28">
        <f t="shared" si="0"/>
        <v>0.0024189814814814816</v>
      </c>
      <c r="G8" s="15">
        <v>2</v>
      </c>
    </row>
    <row r="9" spans="1:7" ht="23.25" customHeight="1" outlineLevel="1">
      <c r="A9" s="15">
        <v>3</v>
      </c>
      <c r="B9" s="266" t="s">
        <v>31</v>
      </c>
      <c r="C9" s="167" t="s">
        <v>483</v>
      </c>
      <c r="D9" s="176">
        <v>0.002627314814814815</v>
      </c>
      <c r="E9" s="20">
        <v>0</v>
      </c>
      <c r="F9" s="28">
        <f t="shared" si="0"/>
        <v>0.002627314814814815</v>
      </c>
      <c r="G9" s="15">
        <v>3</v>
      </c>
    </row>
    <row r="10" spans="1:7" ht="23.25" customHeight="1" outlineLevel="1">
      <c r="A10" s="15">
        <v>4</v>
      </c>
      <c r="B10" s="208" t="s">
        <v>33</v>
      </c>
      <c r="C10" s="167" t="s">
        <v>480</v>
      </c>
      <c r="D10" s="176">
        <v>0.0024189814814814816</v>
      </c>
      <c r="E10" s="20">
        <v>3</v>
      </c>
      <c r="F10" s="28">
        <f t="shared" si="0"/>
        <v>0.002766203703703704</v>
      </c>
      <c r="G10" s="15">
        <v>4</v>
      </c>
    </row>
    <row r="11" spans="1:7" ht="23.25" customHeight="1" outlineLevel="1">
      <c r="A11" s="15">
        <v>5</v>
      </c>
      <c r="B11" s="208" t="s">
        <v>466</v>
      </c>
      <c r="C11" s="167" t="s">
        <v>485</v>
      </c>
      <c r="D11" s="176">
        <v>0.0021759259259259258</v>
      </c>
      <c r="E11" s="20">
        <v>6</v>
      </c>
      <c r="F11" s="28">
        <f t="shared" si="0"/>
        <v>0.0028703703703703703</v>
      </c>
      <c r="G11" s="15">
        <v>5</v>
      </c>
    </row>
    <row r="12" spans="1:7" ht="23.25" customHeight="1" outlineLevel="1">
      <c r="A12" s="15">
        <v>6</v>
      </c>
      <c r="B12" s="266" t="s">
        <v>459</v>
      </c>
      <c r="C12" s="177" t="s">
        <v>497</v>
      </c>
      <c r="D12" s="176">
        <v>0.0021643518518518518</v>
      </c>
      <c r="E12" s="20">
        <v>10</v>
      </c>
      <c r="F12" s="28">
        <f t="shared" si="0"/>
        <v>0.003321759259259259</v>
      </c>
      <c r="G12" s="15">
        <v>6</v>
      </c>
    </row>
    <row r="13" spans="1:7" ht="23.25" customHeight="1" outlineLevel="1">
      <c r="A13" s="15">
        <v>7</v>
      </c>
      <c r="B13" s="5" t="s">
        <v>458</v>
      </c>
      <c r="C13" s="178" t="s">
        <v>294</v>
      </c>
      <c r="D13" s="176">
        <v>0.0024421296296296296</v>
      </c>
      <c r="E13" s="20">
        <v>13</v>
      </c>
      <c r="F13" s="28">
        <f t="shared" si="0"/>
        <v>0.003946759259259259</v>
      </c>
      <c r="G13" s="15">
        <v>7</v>
      </c>
    </row>
    <row r="14" spans="1:7" ht="23.25" customHeight="1" outlineLevel="1">
      <c r="A14" s="15">
        <v>8</v>
      </c>
      <c r="B14" s="266" t="s">
        <v>279</v>
      </c>
      <c r="C14" s="177" t="s">
        <v>496</v>
      </c>
      <c r="D14" s="176">
        <v>0.003587962962962963</v>
      </c>
      <c r="E14" s="20">
        <v>6</v>
      </c>
      <c r="F14" s="28">
        <f t="shared" si="0"/>
        <v>0.0042824074074074075</v>
      </c>
      <c r="G14" s="15">
        <v>8</v>
      </c>
    </row>
    <row r="15" spans="1:7" ht="23.25" customHeight="1" outlineLevel="1">
      <c r="A15" s="15">
        <v>9</v>
      </c>
      <c r="B15" s="208" t="s">
        <v>465</v>
      </c>
      <c r="C15" s="167" t="s">
        <v>479</v>
      </c>
      <c r="D15" s="176">
        <v>0.0030208333333333333</v>
      </c>
      <c r="E15" s="20">
        <v>13</v>
      </c>
      <c r="F15" s="28">
        <f t="shared" si="0"/>
        <v>0.004525462962962963</v>
      </c>
      <c r="G15" s="15">
        <v>9</v>
      </c>
    </row>
    <row r="16" spans="1:7" ht="23.25" customHeight="1" outlineLevel="1">
      <c r="A16" s="15">
        <v>10</v>
      </c>
      <c r="B16" s="266" t="s">
        <v>476</v>
      </c>
      <c r="C16" s="177" t="s">
        <v>482</v>
      </c>
      <c r="D16" s="176">
        <v>0.002835648148148148</v>
      </c>
      <c r="E16" s="20">
        <v>15</v>
      </c>
      <c r="F16" s="28">
        <f t="shared" si="0"/>
        <v>0.004571759259259259</v>
      </c>
      <c r="G16" s="15">
        <v>10</v>
      </c>
    </row>
    <row r="17" spans="1:7" ht="23.25" customHeight="1" outlineLevel="1">
      <c r="A17" s="15">
        <v>11</v>
      </c>
      <c r="B17" s="208" t="s">
        <v>461</v>
      </c>
      <c r="C17" s="167" t="s">
        <v>283</v>
      </c>
      <c r="D17" s="176">
        <v>0.003148148148148148</v>
      </c>
      <c r="E17" s="20">
        <v>13</v>
      </c>
      <c r="F17" s="28">
        <f t="shared" si="0"/>
        <v>0.004652777777777777</v>
      </c>
      <c r="G17" s="15">
        <v>11</v>
      </c>
    </row>
    <row r="18" spans="1:7" ht="23.25" customHeight="1" outlineLevel="1">
      <c r="A18" s="15">
        <v>13</v>
      </c>
      <c r="B18" s="266" t="s">
        <v>462</v>
      </c>
      <c r="C18" s="167" t="s">
        <v>486</v>
      </c>
      <c r="D18" s="176">
        <v>0.0037962962962962963</v>
      </c>
      <c r="E18" s="20">
        <v>10</v>
      </c>
      <c r="F18" s="28">
        <f t="shared" si="0"/>
        <v>0.004953703703703703</v>
      </c>
      <c r="G18" s="15">
        <v>13</v>
      </c>
    </row>
    <row r="19" spans="1:7" ht="23.25" customHeight="1" outlineLevel="1">
      <c r="A19" s="15">
        <v>14</v>
      </c>
      <c r="B19" s="5" t="s">
        <v>67</v>
      </c>
      <c r="C19" s="269" t="s">
        <v>478</v>
      </c>
      <c r="D19" s="176">
        <v>0.004965277777777778</v>
      </c>
      <c r="E19" s="20">
        <v>3</v>
      </c>
      <c r="F19" s="28">
        <f t="shared" si="0"/>
        <v>0.0053124999999999995</v>
      </c>
      <c r="G19" s="15">
        <v>14</v>
      </c>
    </row>
    <row r="20" spans="1:7" ht="23.25" customHeight="1" outlineLevel="1">
      <c r="A20" s="15">
        <v>15</v>
      </c>
      <c r="B20" s="5" t="s">
        <v>184</v>
      </c>
      <c r="C20" s="167" t="s">
        <v>282</v>
      </c>
      <c r="D20" s="176">
        <v>0.004050925925925926</v>
      </c>
      <c r="E20" s="20">
        <v>24</v>
      </c>
      <c r="F20" s="28">
        <f t="shared" si="0"/>
        <v>0.006828703703703703</v>
      </c>
      <c r="G20" s="15">
        <v>15</v>
      </c>
    </row>
    <row r="21" spans="1:7" ht="24" customHeight="1">
      <c r="A21" s="307" t="s">
        <v>437</v>
      </c>
      <c r="B21" s="307"/>
      <c r="C21" s="307"/>
      <c r="D21" s="307"/>
      <c r="E21" s="307"/>
      <c r="F21" s="307"/>
      <c r="G21" s="307"/>
    </row>
    <row r="22" spans="1:7" ht="26.25" customHeight="1">
      <c r="A22" s="15">
        <v>1</v>
      </c>
      <c r="B22" s="5" t="s">
        <v>84</v>
      </c>
      <c r="C22" s="167" t="s">
        <v>498</v>
      </c>
      <c r="D22" s="176">
        <v>0.0018518518518518517</v>
      </c>
      <c r="E22" s="20">
        <v>3</v>
      </c>
      <c r="F22" s="28">
        <f aca="true" t="shared" si="1" ref="F22:F28">(E22*$F$4)+D22</f>
        <v>0.0021990740740740738</v>
      </c>
      <c r="G22" s="15">
        <v>1</v>
      </c>
    </row>
    <row r="23" spans="1:7" ht="26.25" customHeight="1">
      <c r="A23" s="15">
        <v>2</v>
      </c>
      <c r="B23" s="208" t="s">
        <v>470</v>
      </c>
      <c r="C23" s="167" t="s">
        <v>491</v>
      </c>
      <c r="D23" s="176">
        <v>0.0023032407407407407</v>
      </c>
      <c r="E23" s="20">
        <v>0</v>
      </c>
      <c r="F23" s="28">
        <f t="shared" si="1"/>
        <v>0.0023032407407407407</v>
      </c>
      <c r="G23" s="15">
        <v>2</v>
      </c>
    </row>
    <row r="24" spans="1:7" ht="26.25" customHeight="1">
      <c r="A24" s="15">
        <v>3</v>
      </c>
      <c r="B24" s="208" t="s">
        <v>460</v>
      </c>
      <c r="C24" s="167" t="s">
        <v>490</v>
      </c>
      <c r="D24" s="176">
        <v>0.001990740740740741</v>
      </c>
      <c r="E24" s="32">
        <v>3</v>
      </c>
      <c r="F24" s="28">
        <f t="shared" si="1"/>
        <v>0.002337962962962963</v>
      </c>
      <c r="G24" s="15">
        <v>3</v>
      </c>
    </row>
    <row r="25" spans="1:7" ht="26.25" customHeight="1">
      <c r="A25" s="15">
        <v>4</v>
      </c>
      <c r="B25" s="265" t="s">
        <v>182</v>
      </c>
      <c r="C25" s="167" t="s">
        <v>488</v>
      </c>
      <c r="D25" s="176">
        <v>0.0023032407407407407</v>
      </c>
      <c r="E25" s="20">
        <v>3</v>
      </c>
      <c r="F25" s="28">
        <f t="shared" si="1"/>
        <v>0.002650462962962963</v>
      </c>
      <c r="G25" s="15">
        <v>4</v>
      </c>
    </row>
    <row r="26" spans="1:7" ht="26.25" customHeight="1" outlineLevel="1">
      <c r="A26" s="15">
        <v>5</v>
      </c>
      <c r="B26" s="266" t="s">
        <v>289</v>
      </c>
      <c r="C26" s="167" t="s">
        <v>492</v>
      </c>
      <c r="D26" s="176">
        <v>0.0021180555555555553</v>
      </c>
      <c r="E26" s="89">
        <v>6</v>
      </c>
      <c r="F26" s="28">
        <f t="shared" si="1"/>
        <v>0.0028125</v>
      </c>
      <c r="G26" s="15">
        <v>5</v>
      </c>
    </row>
    <row r="27" spans="1:7" ht="26.25" customHeight="1" outlineLevel="1">
      <c r="A27" s="15">
        <v>6</v>
      </c>
      <c r="B27" s="265" t="s">
        <v>286</v>
      </c>
      <c r="C27" s="167" t="s">
        <v>493</v>
      </c>
      <c r="D27" s="176">
        <v>0.002314814814814815</v>
      </c>
      <c r="E27" s="89">
        <v>16</v>
      </c>
      <c r="F27" s="28">
        <f t="shared" si="1"/>
        <v>0.004166666666666667</v>
      </c>
      <c r="G27" s="15">
        <v>6</v>
      </c>
    </row>
    <row r="28" spans="1:7" ht="26.25" customHeight="1">
      <c r="A28" s="15">
        <v>7</v>
      </c>
      <c r="B28" s="208" t="s">
        <v>468</v>
      </c>
      <c r="C28" s="167" t="s">
        <v>494</v>
      </c>
      <c r="D28" s="176">
        <v>0.003425925925925926</v>
      </c>
      <c r="E28" s="20">
        <v>10</v>
      </c>
      <c r="F28" s="28">
        <f t="shared" si="1"/>
        <v>0.004583333333333333</v>
      </c>
      <c r="G28" s="15">
        <v>7</v>
      </c>
    </row>
    <row r="29" spans="1:7" ht="15">
      <c r="A29" s="22"/>
      <c r="B29" s="22"/>
      <c r="C29" s="22"/>
      <c r="D29" s="22"/>
      <c r="E29" s="22"/>
      <c r="F29" s="22"/>
      <c r="G29" s="22"/>
    </row>
    <row r="30" spans="1:7" ht="15.75">
      <c r="A30" s="22"/>
      <c r="B30" s="33" t="s">
        <v>60</v>
      </c>
      <c r="C30" s="33"/>
      <c r="D30" s="12" t="s">
        <v>61</v>
      </c>
      <c r="E30" s="22"/>
      <c r="F30" s="22"/>
      <c r="G30" s="22"/>
    </row>
    <row r="31" spans="1:7" ht="15">
      <c r="A31" s="22"/>
      <c r="B31" s="22"/>
      <c r="C31" s="22"/>
      <c r="D31" s="22"/>
      <c r="E31" s="22"/>
      <c r="F31" s="22"/>
      <c r="G31" s="22"/>
    </row>
    <row r="32" spans="1:7" ht="15.75">
      <c r="A32" s="22"/>
      <c r="B32" s="33" t="s">
        <v>81</v>
      </c>
      <c r="C32" s="33"/>
      <c r="D32" s="12" t="s">
        <v>82</v>
      </c>
      <c r="E32" s="22"/>
      <c r="F32" s="22"/>
      <c r="G32" s="22"/>
    </row>
    <row r="33" spans="1:7" ht="15">
      <c r="A33" s="22"/>
      <c r="B33" s="22"/>
      <c r="C33" s="22"/>
      <c r="D33" s="22"/>
      <c r="E33" s="22"/>
      <c r="F33" s="22"/>
      <c r="G33" s="22"/>
    </row>
  </sheetData>
  <sheetProtection/>
  <mergeCells count="5">
    <mergeCell ref="A1:G1"/>
    <mergeCell ref="A2:G2"/>
    <mergeCell ref="A6:G6"/>
    <mergeCell ref="A21:G21"/>
    <mergeCell ref="D4:E4"/>
  </mergeCells>
  <printOptions/>
  <pageMargins left="0.7086614173228347" right="0.31496062992125984" top="1.141732283464567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C34"/>
  <sheetViews>
    <sheetView zoomScalePageLayoutView="0" workbookViewId="0" topLeftCell="A25">
      <selection activeCell="D32" sqref="D32:D34"/>
    </sheetView>
  </sheetViews>
  <sheetFormatPr defaultColWidth="9.140625" defaultRowHeight="15"/>
  <cols>
    <col min="1" max="1" width="3.7109375" style="8" customWidth="1"/>
    <col min="2" max="2" width="34.8515625" style="8" customWidth="1"/>
    <col min="3" max="3" width="20.57421875" style="239" hidden="1" customWidth="1"/>
    <col min="4" max="4" width="8.8515625" style="8" customWidth="1"/>
    <col min="5" max="16384" width="9.140625" style="8" customWidth="1"/>
  </cols>
  <sheetData>
    <row r="1" spans="1:29" ht="18.75">
      <c r="A1" s="289" t="s">
        <v>63</v>
      </c>
      <c r="B1" s="289"/>
      <c r="C1" s="289"/>
      <c r="D1" s="289"/>
      <c r="E1" s="289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</row>
    <row r="3" spans="1:5" ht="16.5" customHeight="1">
      <c r="A3" s="293" t="s">
        <v>87</v>
      </c>
      <c r="B3" s="293"/>
      <c r="C3" s="293"/>
      <c r="D3" s="293"/>
      <c r="E3" s="293"/>
    </row>
    <row r="4" spans="1:5" ht="15.75">
      <c r="A4" s="71"/>
      <c r="B4" s="165"/>
      <c r="C4" s="235"/>
      <c r="D4" s="165"/>
      <c r="E4" s="165"/>
    </row>
    <row r="5" spans="1:5" ht="15">
      <c r="A5" s="242" t="s">
        <v>86</v>
      </c>
      <c r="B5" s="242"/>
      <c r="C5" s="243"/>
      <c r="D5" s="243" t="s">
        <v>167</v>
      </c>
      <c r="E5" s="244"/>
    </row>
    <row r="6" spans="1:5" ht="22.5" customHeight="1">
      <c r="A6" s="40" t="s">
        <v>88</v>
      </c>
      <c r="B6" s="41" t="s">
        <v>64</v>
      </c>
      <c r="C6" s="41"/>
      <c r="D6" s="41" t="s">
        <v>89</v>
      </c>
      <c r="E6" s="42" t="s">
        <v>12</v>
      </c>
    </row>
    <row r="7" spans="1:5" ht="24.75" customHeight="1">
      <c r="A7" s="309" t="s">
        <v>437</v>
      </c>
      <c r="B7" s="310"/>
      <c r="C7" s="310"/>
      <c r="D7" s="310"/>
      <c r="E7" s="311"/>
    </row>
    <row r="8" spans="1:5" ht="15.75">
      <c r="A8" s="43">
        <v>1</v>
      </c>
      <c r="B8" s="31" t="s">
        <v>289</v>
      </c>
      <c r="C8" s="238" t="s">
        <v>314</v>
      </c>
      <c r="D8" s="47">
        <v>19.5</v>
      </c>
      <c r="E8" s="45">
        <v>1</v>
      </c>
    </row>
    <row r="9" spans="1:5" ht="15.75">
      <c r="A9" s="43">
        <v>2</v>
      </c>
      <c r="B9" s="31" t="s">
        <v>312</v>
      </c>
      <c r="C9" s="238" t="s">
        <v>313</v>
      </c>
      <c r="D9" s="47">
        <v>19</v>
      </c>
      <c r="E9" s="45">
        <v>2</v>
      </c>
    </row>
    <row r="10" spans="1:5" ht="15.75">
      <c r="A10" s="43">
        <v>3</v>
      </c>
      <c r="B10" s="31" t="s">
        <v>508</v>
      </c>
      <c r="C10" s="238" t="s">
        <v>315</v>
      </c>
      <c r="D10" s="47">
        <v>18</v>
      </c>
      <c r="E10" s="45">
        <v>3</v>
      </c>
    </row>
    <row r="11" spans="1:5" ht="15.75">
      <c r="A11" s="43">
        <v>4</v>
      </c>
      <c r="B11" s="142" t="s">
        <v>509</v>
      </c>
      <c r="C11" s="238" t="s">
        <v>311</v>
      </c>
      <c r="D11" s="44">
        <v>17.5</v>
      </c>
      <c r="E11" s="45">
        <v>4</v>
      </c>
    </row>
    <row r="12" spans="1:5" ht="15.75">
      <c r="A12" s="43">
        <v>5</v>
      </c>
      <c r="B12" s="46" t="s">
        <v>182</v>
      </c>
      <c r="C12" s="238" t="s">
        <v>316</v>
      </c>
      <c r="D12" s="47">
        <v>16</v>
      </c>
      <c r="E12" s="45">
        <v>5</v>
      </c>
    </row>
    <row r="13" spans="1:5" ht="15.75">
      <c r="A13" s="43">
        <v>6</v>
      </c>
      <c r="B13" s="180" t="s">
        <v>468</v>
      </c>
      <c r="C13" s="238" t="s">
        <v>309</v>
      </c>
      <c r="D13" s="44">
        <v>15.5</v>
      </c>
      <c r="E13" s="45">
        <v>6</v>
      </c>
    </row>
    <row r="14" spans="1:5" ht="15.75">
      <c r="A14" s="43">
        <v>7</v>
      </c>
      <c r="B14" s="47" t="s">
        <v>469</v>
      </c>
      <c r="C14" s="238" t="s">
        <v>310</v>
      </c>
      <c r="D14" s="44">
        <v>15</v>
      </c>
      <c r="E14" s="45">
        <v>7</v>
      </c>
    </row>
    <row r="15" spans="1:5" ht="15.75">
      <c r="A15" s="43">
        <v>8</v>
      </c>
      <c r="B15" s="166" t="s">
        <v>460</v>
      </c>
      <c r="C15" s="238" t="s">
        <v>308</v>
      </c>
      <c r="D15" s="44">
        <v>12</v>
      </c>
      <c r="E15" s="45">
        <v>8</v>
      </c>
    </row>
    <row r="16" spans="1:5" ht="24.75" customHeight="1">
      <c r="A16" s="312" t="s">
        <v>436</v>
      </c>
      <c r="B16" s="312"/>
      <c r="C16" s="312"/>
      <c r="D16" s="312"/>
      <c r="E16" s="312"/>
    </row>
    <row r="17" spans="1:5" ht="15.75">
      <c r="A17" s="34">
        <v>1</v>
      </c>
      <c r="B17" s="31" t="s">
        <v>463</v>
      </c>
      <c r="C17" s="238"/>
      <c r="D17" s="47">
        <v>15</v>
      </c>
      <c r="E17" s="45">
        <v>1</v>
      </c>
    </row>
    <row r="18" spans="1:5" ht="15.75">
      <c r="A18" s="34">
        <v>2</v>
      </c>
      <c r="B18" s="47" t="s">
        <v>461</v>
      </c>
      <c r="C18" s="238" t="s">
        <v>299</v>
      </c>
      <c r="D18" s="47">
        <v>14</v>
      </c>
      <c r="E18" s="45">
        <v>2</v>
      </c>
    </row>
    <row r="19" spans="1:5" ht="15.75">
      <c r="A19" s="34">
        <v>4</v>
      </c>
      <c r="B19" s="48" t="s">
        <v>465</v>
      </c>
      <c r="C19" s="238"/>
      <c r="D19" s="47">
        <v>13</v>
      </c>
      <c r="E19" s="45">
        <v>3</v>
      </c>
    </row>
    <row r="20" spans="1:5" ht="15.75">
      <c r="A20" s="34">
        <v>5</v>
      </c>
      <c r="B20" s="27" t="s">
        <v>510</v>
      </c>
      <c r="C20" s="238" t="s">
        <v>300</v>
      </c>
      <c r="D20" s="48">
        <v>13</v>
      </c>
      <c r="E20" s="45">
        <v>3</v>
      </c>
    </row>
    <row r="21" spans="1:5" ht="15.75">
      <c r="A21" s="34">
        <v>6</v>
      </c>
      <c r="B21" s="48" t="s">
        <v>84</v>
      </c>
      <c r="C21" s="238" t="s">
        <v>305</v>
      </c>
      <c r="D21" s="48">
        <v>13</v>
      </c>
      <c r="E21" s="45">
        <v>3</v>
      </c>
    </row>
    <row r="22" spans="1:10" ht="15.75">
      <c r="A22" s="34">
        <v>8</v>
      </c>
      <c r="B22" s="27" t="s">
        <v>31</v>
      </c>
      <c r="C22" s="238" t="s">
        <v>285</v>
      </c>
      <c r="D22" s="181">
        <v>12</v>
      </c>
      <c r="E22" s="45">
        <v>4</v>
      </c>
      <c r="J22" s="49"/>
    </row>
    <row r="23" spans="1:10" ht="15.75">
      <c r="A23" s="34">
        <v>9</v>
      </c>
      <c r="B23" s="48" t="s">
        <v>511</v>
      </c>
      <c r="C23" s="238" t="s">
        <v>303</v>
      </c>
      <c r="D23" s="182">
        <v>12</v>
      </c>
      <c r="E23" s="45">
        <v>4</v>
      </c>
      <c r="J23" s="50"/>
    </row>
    <row r="24" spans="1:10" ht="15.75">
      <c r="A24" s="34">
        <v>10</v>
      </c>
      <c r="B24" s="5" t="s">
        <v>290</v>
      </c>
      <c r="C24" s="238" t="s">
        <v>302</v>
      </c>
      <c r="D24" s="183">
        <v>11</v>
      </c>
      <c r="E24" s="45">
        <v>5</v>
      </c>
      <c r="J24" s="50"/>
    </row>
    <row r="25" spans="1:10" ht="15.75">
      <c r="A25" s="34">
        <v>11</v>
      </c>
      <c r="B25" s="48" t="s">
        <v>472</v>
      </c>
      <c r="C25" s="238" t="s">
        <v>307</v>
      </c>
      <c r="D25" s="48">
        <v>11</v>
      </c>
      <c r="E25" s="45">
        <v>5</v>
      </c>
      <c r="J25" s="50"/>
    </row>
    <row r="26" spans="1:10" ht="15.75">
      <c r="A26" s="34">
        <v>12</v>
      </c>
      <c r="B26" s="48" t="s">
        <v>462</v>
      </c>
      <c r="C26" s="238"/>
      <c r="D26" s="48">
        <v>10</v>
      </c>
      <c r="E26" s="45">
        <v>6</v>
      </c>
      <c r="J26" s="50"/>
    </row>
    <row r="27" spans="1:10" ht="15.75">
      <c r="A27" s="34">
        <v>13</v>
      </c>
      <c r="B27" s="48" t="s">
        <v>468</v>
      </c>
      <c r="C27" s="238" t="s">
        <v>304</v>
      </c>
      <c r="D27" s="48">
        <v>10</v>
      </c>
      <c r="E27" s="45">
        <v>6</v>
      </c>
      <c r="J27" s="50"/>
    </row>
    <row r="28" spans="1:10" ht="15.75">
      <c r="A28" s="34">
        <v>14</v>
      </c>
      <c r="B28" s="31" t="s">
        <v>79</v>
      </c>
      <c r="C28" s="238" t="s">
        <v>301</v>
      </c>
      <c r="D28" s="48">
        <v>8</v>
      </c>
      <c r="E28" s="45">
        <v>7</v>
      </c>
      <c r="J28" s="50"/>
    </row>
    <row r="29" spans="1:10" ht="15.75">
      <c r="A29" s="34">
        <v>15</v>
      </c>
      <c r="B29" s="48" t="s">
        <v>473</v>
      </c>
      <c r="C29" s="238" t="s">
        <v>306</v>
      </c>
      <c r="D29" s="48">
        <v>8</v>
      </c>
      <c r="E29" s="45">
        <v>7</v>
      </c>
      <c r="J29" s="50"/>
    </row>
    <row r="30" spans="1:10" ht="15.75">
      <c r="A30" s="34">
        <v>16</v>
      </c>
      <c r="B30" s="48" t="s">
        <v>470</v>
      </c>
      <c r="C30" s="238"/>
      <c r="D30" s="48">
        <v>7</v>
      </c>
      <c r="E30" s="45">
        <v>8</v>
      </c>
      <c r="J30" s="50"/>
    </row>
    <row r="32" spans="2:4" ht="15.75">
      <c r="B32" s="33" t="s">
        <v>60</v>
      </c>
      <c r="C32" s="33"/>
      <c r="D32" s="12" t="s">
        <v>61</v>
      </c>
    </row>
    <row r="33" spans="2:4" ht="15.75">
      <c r="B33" s="52"/>
      <c r="C33" s="52"/>
      <c r="D33" s="12"/>
    </row>
    <row r="34" spans="2:4" ht="15.75">
      <c r="B34" s="33" t="s">
        <v>81</v>
      </c>
      <c r="C34" s="33"/>
      <c r="D34" s="12" t="s">
        <v>82</v>
      </c>
    </row>
  </sheetData>
  <sheetProtection/>
  <mergeCells count="4">
    <mergeCell ref="A1:E1"/>
    <mergeCell ref="A3:E3"/>
    <mergeCell ref="A7:E7"/>
    <mergeCell ref="A16:E1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2018-09-03T06:17:10Z</dcterms:modified>
  <cp:category/>
  <cp:version/>
  <cp:contentType/>
  <cp:contentStatus/>
</cp:coreProperties>
</file>